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725" tabRatio="715" firstSheet="1" activeTab="1"/>
  </bookViews>
  <sheets>
    <sheet name="分年度汇总" sheetId="38" state="hidden" r:id="rId1"/>
    <sheet name="资金清理情况表" sheetId="12" r:id="rId2"/>
  </sheets>
  <definedNames>
    <definedName name="_xlnm._FilterDatabase" localSheetId="1" hidden="1">资金清理情况表!$9:$80</definedName>
    <definedName name="_xlnm.Print_Area" localSheetId="1">资金清理情况表!$A$1:$AW$80</definedName>
    <definedName name="_xlnm.Print_Titles" localSheetId="1">资金清理情况表!$4:$9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M28" authorId="0">
      <text>
        <r>
          <rPr>
            <sz val="9"/>
            <rFont val="宋体"/>
            <charset val="134"/>
          </rPr>
          <t xml:space="preserve">联系电话：15923509332
</t>
        </r>
      </text>
    </comment>
  </commentList>
</comments>
</file>

<file path=xl/sharedStrings.xml><?xml version="1.0" encoding="utf-8"?>
<sst xmlns="http://schemas.openxmlformats.org/spreadsheetml/2006/main" count="1216" uniqueCount="477">
  <si>
    <t>附件2</t>
  </si>
  <si>
    <r>
      <rPr>
        <u/>
        <sz val="20"/>
        <rFont val="方正小标宋_GBK"/>
        <charset val="134"/>
      </rPr>
      <t xml:space="preserve">                      </t>
    </r>
    <r>
      <rPr>
        <sz val="20"/>
        <rFont val="方正小标宋_GBK"/>
        <charset val="134"/>
      </rPr>
      <t>区县扶贫资金清理情况表</t>
    </r>
  </si>
  <si>
    <t>填报区县:</t>
  </si>
  <si>
    <t>填报时间：</t>
  </si>
  <si>
    <t>序号</t>
  </si>
  <si>
    <t>年度</t>
  </si>
  <si>
    <t>基本情况</t>
  </si>
  <si>
    <t>形成扶贫资产数（万元）</t>
  </si>
  <si>
    <t>扶贫项目资产现状分类</t>
  </si>
  <si>
    <t xml:space="preserve">现状分类备注
</t>
  </si>
  <si>
    <t>未形成扶贫资产数（万元）</t>
  </si>
  <si>
    <t>未形成扶贫资产主要分类</t>
  </si>
  <si>
    <t>未形成资产
备注</t>
  </si>
  <si>
    <t>项目个数</t>
  </si>
  <si>
    <t>各类扶贫资金(万元）</t>
  </si>
  <si>
    <t>各类扶贫资金分类情况</t>
  </si>
  <si>
    <t>未纳入统筹整合的财政专项扶贫资金（万元）</t>
  </si>
  <si>
    <t>纳入涉农整合的财政专项扶贫资金（万元）</t>
  </si>
  <si>
    <t>其他涉农整合资金（万元）</t>
  </si>
  <si>
    <t>社会帮扶资金（万元）</t>
  </si>
  <si>
    <t>其他财力补助资金（万元）</t>
  </si>
  <si>
    <t>正常使用
（万元）</t>
  </si>
  <si>
    <t>闲置
（万元）</t>
  </si>
  <si>
    <t>报废
（万元）</t>
  </si>
  <si>
    <t>其他（请在备注中说明具体情况）
（万元）</t>
  </si>
  <si>
    <t>就业培训（万元）</t>
  </si>
  <si>
    <t>教育资助（万元）</t>
  </si>
  <si>
    <t>医疗保障（万元）</t>
  </si>
  <si>
    <t>综合保障（万元）</t>
  </si>
  <si>
    <t>自然灾害等原因未形成资产（万元）</t>
  </si>
  <si>
    <t>合计</t>
  </si>
  <si>
    <t>附件1</t>
  </si>
  <si>
    <t>扶贫资金项目及资产清理表</t>
  </si>
  <si>
    <t xml:space="preserve">填报单位:酉阳自治县林业局                                                                                                                                                                                                                                                                                                                                                                              填报时间：2021年10月8日 </t>
  </si>
  <si>
    <t>项目基本信息</t>
  </si>
  <si>
    <t>是否形成扶贫资产</t>
  </si>
  <si>
    <t>形成资产情况</t>
  </si>
  <si>
    <t>是否属于“十三五”易地扶贫搬迁项目</t>
  </si>
  <si>
    <t>备注</t>
  </si>
  <si>
    <t>项目名称</t>
  </si>
  <si>
    <t>建设内容及规模</t>
  </si>
  <si>
    <t>资金文件号</t>
  </si>
  <si>
    <t>项目实施地点</t>
  </si>
  <si>
    <t>项目类型（按13类分）</t>
  </si>
  <si>
    <t>区县行业主管部门</t>
  </si>
  <si>
    <t>建设单位（业主单位）</t>
  </si>
  <si>
    <t>资金年度</t>
  </si>
  <si>
    <t>项目补助资金（万元）</t>
  </si>
  <si>
    <t>补助资金明细(12)=(13)+(14)+(15)+(16)+(17)+(18)+(19)+（20）</t>
  </si>
  <si>
    <t>(22)=(12)-(21)</t>
  </si>
  <si>
    <t>资产价值、分类、现状情况</t>
  </si>
  <si>
    <t>资产权属、管理移交、营运情况</t>
  </si>
  <si>
    <t>其他财政资金（万元）</t>
  </si>
  <si>
    <t>地方政府债券资金（万元）</t>
  </si>
  <si>
    <t>社会帮扶资金</t>
  </si>
  <si>
    <t>项目报账金额（万元）</t>
  </si>
  <si>
    <t>结余资金（万元）</t>
  </si>
  <si>
    <t>结余收回资金（万元）</t>
  </si>
  <si>
    <t>资产名称</t>
  </si>
  <si>
    <t>形成资产原值（万元）</t>
  </si>
  <si>
    <t>形成资产现值（万元）</t>
  </si>
  <si>
    <t>资产权属分类（国有资产、农村集体资产、到户资产、其他资产）</t>
  </si>
  <si>
    <t>资产类别（经营性资产、公益性资产、到户类资产）</t>
  </si>
  <si>
    <t>资产形态（固定资产、生物类资产、权益类资产）</t>
  </si>
  <si>
    <t>资产形态细化分类</t>
  </si>
  <si>
    <t>资产现状（在用、出租出借、闲置、待处理（待报废、损毁等）、已处置、其他（需注明情况））</t>
  </si>
  <si>
    <t>其他情况说明</t>
  </si>
  <si>
    <t>资产权属单位</t>
  </si>
  <si>
    <t>资产移交时间（到户类不需填）</t>
  </si>
  <si>
    <t>资产接收单位（到户类不需填</t>
  </si>
  <si>
    <t>管理营运方式（所有权人自行管理、委托营运管护）</t>
  </si>
  <si>
    <t>管理责任主体</t>
  </si>
  <si>
    <t>监管单位</t>
  </si>
  <si>
    <t>其他（请简要说明）
（万元）</t>
  </si>
  <si>
    <t>对口帮扶资金（万元）</t>
  </si>
  <si>
    <t>东西部协作资金（万元）</t>
  </si>
  <si>
    <t>社会捐赠资金（万元）</t>
  </si>
  <si>
    <t>管护营运单位</t>
  </si>
  <si>
    <t>责任人</t>
  </si>
  <si>
    <t>乡镇（街道）</t>
  </si>
  <si>
    <t>村</t>
  </si>
  <si>
    <t>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</si>
  <si>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</si>
  <si>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</si>
  <si>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</si>
  <si>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</si>
  <si>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</si>
  <si>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</si>
  <si>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</si>
  <si>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</si>
  <si>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</si>
  <si>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</si>
  <si>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</si>
  <si>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</si>
  <si>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</si>
  <si>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</si>
  <si>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</si>
  <si>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</si>
  <si>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</si>
  <si>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</si>
  <si>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</si>
  <si>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</si>
  <si>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</si>
  <si>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</si>
  <si>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</si>
  <si>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</si>
  <si>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</si>
  <si>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</si>
  <si>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</si>
  <si>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</si>
  <si>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</si>
  <si>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</si>
  <si>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</si>
  <si>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</si>
  <si>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</si>
  <si>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</si>
  <si>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</si>
  <si>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</si>
  <si>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</si>
  <si>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</si>
  <si>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</si>
  <si>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</si>
  <si>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</si>
  <si>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</si>
  <si>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</si>
  <si>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</si>
  <si>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</si>
  <si>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</si>
  <si>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</si>
  <si>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</si>
  <si>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</si>
  <si>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2014180国有青华林场青华山林区公路改造项目</t>
  </si>
  <si>
    <t>在现有林区公路基础上修建路面宽4米的泥碎石路面13公里。</t>
  </si>
  <si>
    <t>渝林计[2013]138号</t>
  </si>
  <si>
    <t>龙潭镇、板溪镇</t>
  </si>
  <si>
    <t>板溪镇红溪村、龙潭镇花莲村</t>
  </si>
  <si>
    <t>村基础设施</t>
  </si>
  <si>
    <t>县林业局</t>
  </si>
  <si>
    <t>青华林场</t>
  </si>
  <si>
    <t>是</t>
  </si>
  <si>
    <t>青华山林区公路</t>
  </si>
  <si>
    <t>国有资产</t>
  </si>
  <si>
    <t>公益性资产</t>
  </si>
  <si>
    <t>固定资产</t>
  </si>
  <si>
    <t>道路交通</t>
  </si>
  <si>
    <t>在用</t>
  </si>
  <si>
    <t>所有权人自行管理</t>
  </si>
  <si>
    <t>田勇</t>
  </si>
  <si>
    <t>酉阳县林业局</t>
  </si>
  <si>
    <t>否</t>
  </si>
  <si>
    <t>2015462改建酉阳县青华林场生产生活用房项目</t>
  </si>
  <si>
    <t>对印盒岩管护站现有1楼1底生产生活用房进行维修改造，面积940平方米；开展屋面整治处理，门窗扶手及屋地面工程，室内外装修装饰，水电及消防设施改造等。</t>
  </si>
  <si>
    <t>渝林计〔2014〕168号</t>
  </si>
  <si>
    <t>板溪镇</t>
  </si>
  <si>
    <t>红溪村</t>
  </si>
  <si>
    <t>林业局</t>
  </si>
  <si>
    <t>青华林场印盒岩管护站职工生产生活用房</t>
  </si>
  <si>
    <t>其他</t>
  </si>
  <si>
    <t>2016572国有林场扶贫资金</t>
  </si>
  <si>
    <t>建设六万方消防池一座</t>
  </si>
  <si>
    <t>酉阳财政函【2016】488号</t>
  </si>
  <si>
    <t>青华林场金家山森林消防塘</t>
  </si>
  <si>
    <t>20161728国有林场改革</t>
  </si>
  <si>
    <t>苍岭管护站改造</t>
  </si>
  <si>
    <t>酉阳财政函【2016】579号</t>
  </si>
  <si>
    <t>双泉乡</t>
  </si>
  <si>
    <t>菖蒲村</t>
  </si>
  <si>
    <t>产业项目</t>
  </si>
  <si>
    <t>青华林场苍岭管护站职工生产生活用房</t>
  </si>
  <si>
    <t>20161729国有林场改革</t>
  </si>
  <si>
    <t>保家管护站建设</t>
  </si>
  <si>
    <t>酉阳财政函【2016】5579号</t>
  </si>
  <si>
    <t>花莲村</t>
  </si>
  <si>
    <t>青华林场保家管护站职工生产生活用房</t>
  </si>
  <si>
    <t>20161730国有林场改革</t>
  </si>
  <si>
    <t>楠木管护站建设</t>
  </si>
  <si>
    <t>楠木乡</t>
  </si>
  <si>
    <t>红庄村</t>
  </si>
  <si>
    <t>青华林场楠木管护站职工生产生活用房</t>
  </si>
  <si>
    <t>住房</t>
  </si>
  <si>
    <t>20161731造林补贴</t>
  </si>
  <si>
    <t>营造乔木林5000亩，木本油料经济林3000亩，改造低效林3000亩。</t>
  </si>
  <si>
    <t>酉阳财政函【2016】94号</t>
  </si>
  <si>
    <t>涂市、毛坝</t>
  </si>
  <si>
    <t>麻田村、天苍村</t>
  </si>
  <si>
    <t>5000亩乔木林及3000亩油茶不合格。不合格部分未支付资金。支付资金用于劳务与材料支出。</t>
  </si>
  <si>
    <t>20161732森林抚育</t>
  </si>
  <si>
    <t>青华林场实施森林抚育一万亩</t>
  </si>
  <si>
    <t>青华林场保家、庙湾、印盒岩管护站</t>
  </si>
  <si>
    <t>龙潭镇花莲村、板溪镇红溪村</t>
  </si>
  <si>
    <t>项目资金主要用于劳务用工。通过项目实施主要发挥生态效益，提高森林质量。</t>
  </si>
  <si>
    <t>20161733良种补贴</t>
  </si>
  <si>
    <t>优质油茶种苗补贴</t>
  </si>
  <si>
    <t>万木乡、泔溪镇</t>
  </si>
  <si>
    <t>黄连村、太平村</t>
  </si>
  <si>
    <t>酉阳县金银山营林有限公司</t>
  </si>
  <si>
    <t>资金用于苗木培育补贴，苗木已销售未形成资产</t>
  </si>
  <si>
    <t>20161734天保二期工程</t>
  </si>
  <si>
    <t xml:space="preserve">封育0.5万亩。封山育林碑牌2座，警示标牌18块，设置检查哨卡2个，设置机械围栏1455米，人工巡护2人，建设期为2017—2021年，建设工期5年。
</t>
  </si>
  <si>
    <t>酉阳财政函【2016】383号</t>
  </si>
  <si>
    <t>伏龙山林场、黑水镇、后坪乡、清泉乡</t>
  </si>
  <si>
    <t>龙潭管护站、黑水、平地坝、苏家、王家、茶溪、池水村</t>
  </si>
  <si>
    <t>20161735668万元用于四旁植树、栽花种草补助资金</t>
  </si>
  <si>
    <t>668万元用于四旁植树、栽花种草补助资金</t>
  </si>
  <si>
    <t>38个乡镇</t>
  </si>
  <si>
    <t>花草种子主要为一年生草本，当年开花后不能结实和越冬。</t>
  </si>
  <si>
    <t>20161736财政直补</t>
  </si>
  <si>
    <t>财政直补</t>
  </si>
  <si>
    <t>直补资金</t>
  </si>
  <si>
    <t>20161737财政直补</t>
  </si>
  <si>
    <t>20161738示范林600亩，补助1000元/亩；面上造林9000亩，600元/亩。</t>
  </si>
  <si>
    <t>示范林600亩，补助1000元/亩；面上造林9000亩，600元/亩。</t>
  </si>
  <si>
    <t>酉阳财政函【2016】384号</t>
  </si>
  <si>
    <t>丁市镇汇家村、五福镇高桥村等38个乡镇</t>
  </si>
  <si>
    <t>酉阳县彩鲜农业发展有限公司、酉阳县昊林苗木种植基地等39家经营主体</t>
  </si>
  <si>
    <t>油茶基地</t>
  </si>
  <si>
    <t>其他资产</t>
  </si>
  <si>
    <t>经营性资产</t>
  </si>
  <si>
    <t>生物类资产</t>
  </si>
  <si>
    <t>林果（苗木）</t>
  </si>
  <si>
    <t>所有权管理单位</t>
  </si>
  <si>
    <t>所有权人</t>
  </si>
  <si>
    <t>20161739林业贷款贴息补助</t>
  </si>
  <si>
    <t>林业贷款贴息补助</t>
  </si>
  <si>
    <t>项目未实施，项目1.5万元资金由县财政全额收回。</t>
  </si>
  <si>
    <t>20161740特色效益产业3个各30万元，国有林场管护站建设20万元，林业工作站建设20万元，专业合作社建设8万元，用于整合建2万亩油茶基地165万元</t>
  </si>
  <si>
    <t>特色效益产业3个各30万元，国有林场管护站建设20万元，林业工作站建设20万元，专业合作社建设8万元，用于整合建2万亩油茶基地165万元</t>
  </si>
  <si>
    <t>酉阳财政函【2016】90号</t>
  </si>
  <si>
    <t>龙潭镇</t>
  </si>
  <si>
    <t>石营村</t>
  </si>
  <si>
    <t>酉阳县景全林业有限公司</t>
  </si>
  <si>
    <t>因2019年2月火灾该基地已损毁，于2020年2月已改种油茶基地。</t>
  </si>
  <si>
    <t>潮水村</t>
  </si>
  <si>
    <t>酉阳县丰泽园休闲农业有限公司</t>
  </si>
  <si>
    <t>经果林基地</t>
  </si>
  <si>
    <t>农、林、牧、渔</t>
  </si>
  <si>
    <t>杨勇</t>
  </si>
  <si>
    <t>枊家村</t>
  </si>
  <si>
    <t>4组</t>
  </si>
  <si>
    <t>酉阳县香炉岩生态观光农业有限公司</t>
  </si>
  <si>
    <t>冉勇</t>
  </si>
  <si>
    <t>麻旺镇</t>
  </si>
  <si>
    <t>吉安村</t>
  </si>
  <si>
    <t>1组</t>
  </si>
  <si>
    <t>酉阳县三村果蔬专业合作社</t>
  </si>
  <si>
    <t>办公设备</t>
  </si>
  <si>
    <t>2017.11.16</t>
  </si>
  <si>
    <t>石岩</t>
  </si>
  <si>
    <t>天馆乡</t>
  </si>
  <si>
    <t>天馆村</t>
  </si>
  <si>
    <t>8组</t>
  </si>
  <si>
    <t>酉阳县百园丰核桃种植股份合作社</t>
  </si>
  <si>
    <t>2017.05.25</t>
  </si>
  <si>
    <t>杨应常</t>
  </si>
  <si>
    <t>李溪镇政府</t>
  </si>
  <si>
    <t>鹅池村</t>
  </si>
  <si>
    <t>林业站办公室及办公设备</t>
  </si>
  <si>
    <t>乡镇人民政府林业站办公室建设</t>
  </si>
  <si>
    <t>李溪镇人民政府</t>
  </si>
  <si>
    <t>酉阳财政函[2016]90号</t>
  </si>
  <si>
    <t>龙潭镇花莲村</t>
  </si>
  <si>
    <t>国有青华林崔家坨生态管护站生产生活用房</t>
  </si>
  <si>
    <t>项目未实施，项目165万元资金由县财政全额收回。</t>
  </si>
  <si>
    <t>2017461国有林场扶贫资金</t>
  </si>
  <si>
    <t>青华林场印盒岩工区防火瞭望塔建设。</t>
  </si>
  <si>
    <t>渝财农【2016】344号</t>
  </si>
  <si>
    <t>青华林场森林防火瞭望塔</t>
  </si>
  <si>
    <t>建筑物</t>
  </si>
  <si>
    <t>2017462国有林场扶贫资金</t>
  </si>
  <si>
    <t>青华林场金家山消防塘连接公路建设</t>
  </si>
  <si>
    <t>渝财农【2017】110号</t>
  </si>
  <si>
    <t>青华林场金家山消防塘连接公路</t>
  </si>
  <si>
    <t>2017663天保二期工程封山育林</t>
  </si>
  <si>
    <t>建封山育林3万亩</t>
  </si>
  <si>
    <t>酉阳财政函（2017）575号</t>
  </si>
  <si>
    <t>龙潭镇、丁市镇、乡坪乡等</t>
  </si>
  <si>
    <t>龙潭、后坪、丁市伏龙山林场江丰、高平、后兴、前峰、金山、中坝、五台山管护站</t>
  </si>
  <si>
    <t>项目未竣工</t>
  </si>
  <si>
    <t>2017664油茶基地</t>
  </si>
  <si>
    <t>新建2017年度油茶基地（20000万亩，补助600元/亩，合计1200万元，项目建设期限3年，分两次兑现）。按合同约定2018年底兑现600万元，2020年底兑现600万元。</t>
  </si>
  <si>
    <t>酉阳财政函（2017）874号</t>
  </si>
  <si>
    <t>车田乡清明村、大溪镇金线村等38个乡镇</t>
  </si>
  <si>
    <t>酉阳县农恒油茶种植专业合作社、高源农业开发有限公司等52家经营主体</t>
  </si>
  <si>
    <t>2017665造林补助，林木良种补贴</t>
  </si>
  <si>
    <t>酉阳财政函（2017）872号</t>
  </si>
  <si>
    <t>资金用于苗木培育补贴，苗木已销售未形成资产。县财政收回资金105万元。</t>
  </si>
  <si>
    <t>2017666第二批中央林业改革发展资金（造林补贴）</t>
  </si>
  <si>
    <t>1、板溪油茶高产示范园建设共计380.63万元（完成苗木栽植），2、2015年油茶基地续建7568.3亩，补助400元/亩，共计302.732万元。3、2014年油茶示范片建设1303亩，补助280元/亩，共计36.484万元；4、车田低效林改造示范片建设共计66.26万元。1-4项共计786.106万元，剩余255.894万元，（其中，230.164用于2016年油茶基地续建工程，25.73万元用于2017年度油茶基地续建工程）。</t>
  </si>
  <si>
    <t>酉阳财政函（2017）873号</t>
  </si>
  <si>
    <t>丁市镇石门村、泔溪镇太极村等38个乡镇</t>
  </si>
  <si>
    <t>酉阳县盈娜饺油茶种植专业合作社、重庆林蔷林业公司52家经营主体</t>
  </si>
  <si>
    <t>2017667森林质量精准提升及造林绿化补助</t>
  </si>
  <si>
    <t>提升3000亩森林质量建设</t>
  </si>
  <si>
    <t>酉阳财政函（2017）851号</t>
  </si>
  <si>
    <t>车田、浪坪、天馆、万木</t>
  </si>
  <si>
    <t>车田、未市、核桃、黄连、月亮</t>
  </si>
  <si>
    <t>支付资金全部为劳务支出。</t>
  </si>
  <si>
    <t>20181国有贫困林场扶贫资金</t>
  </si>
  <si>
    <t>林场内8个管护办公设施采购、防火预警系统一套。</t>
  </si>
  <si>
    <t>酉阳财政函[2018]289号</t>
  </si>
  <si>
    <t>青华林场8个管护站</t>
  </si>
  <si>
    <t>青华林场8个管护办公设施采购及森林防火预警系统（一期）</t>
  </si>
  <si>
    <t>2</t>
  </si>
  <si>
    <t>20182第二批财政专项扶贫资金林业产业项目</t>
  </si>
  <si>
    <t>改造油茶加工产3个400万元，青花椒加工厂1个100万元，油茶苗圃基地2个50万元，青花椒苗圃基地1个50万元，椒农补助300万元</t>
  </si>
  <si>
    <t>酉阳财政函[2018]592号</t>
  </si>
  <si>
    <t>五福</t>
  </si>
  <si>
    <t>五福村</t>
  </si>
  <si>
    <t>2组</t>
  </si>
  <si>
    <t>重庆五福盈林业发展有限公司</t>
  </si>
  <si>
    <t>油茶加工机械设备、工具器具</t>
  </si>
  <si>
    <t>其他资产、农村集体资产</t>
  </si>
  <si>
    <t>固定资产、以股权形式存在的资产</t>
  </si>
  <si>
    <t>机械设备、工具器具等</t>
  </si>
  <si>
    <t>重庆五福盈1000吨山茶油加工厂建设</t>
  </si>
  <si>
    <t>所有权人自信管理</t>
  </si>
  <si>
    <t>王友国</t>
  </si>
  <si>
    <t>万木乡、龙潭镇</t>
  </si>
  <si>
    <t>黄连村、柏香村</t>
  </si>
  <si>
    <t>资金主要用于苗木培育补贴，苗木已销售未形成资产</t>
  </si>
  <si>
    <t>泔溪镇</t>
  </si>
  <si>
    <t>泔溪村</t>
  </si>
  <si>
    <t>重庆和信农业发展有限公司</t>
  </si>
  <si>
    <t>五福镇</t>
  </si>
  <si>
    <t>高桥</t>
  </si>
  <si>
    <t>重庆琥珀茶油有限公司</t>
  </si>
  <si>
    <t>新建油茶鲜果预处理生产线、低温物理压榨法提取茶油生产线工艺、灌装生产线、生产线布局、品控设备优化。</t>
  </si>
  <si>
    <t>车田乡</t>
  </si>
  <si>
    <t>小寨村</t>
  </si>
  <si>
    <t>酉阳县农恒油茶种植专业合作社</t>
  </si>
  <si>
    <t>油茶加工机械设备、工具器具、厂房</t>
  </si>
  <si>
    <t>移交代管单位（破产清算中）</t>
  </si>
  <si>
    <t>新建300吨精品茶油加工厂</t>
  </si>
  <si>
    <t>游彪</t>
  </si>
  <si>
    <t>青花椒加工设备设施</t>
  </si>
  <si>
    <t>新增烘烤池15个、保鲜蒸汽杀青灭酶及芳香精油提取生产线1条、青花椒酱调味品生产线1条。</t>
  </si>
  <si>
    <t>李琪铭</t>
  </si>
  <si>
    <t>全县37个乡镇</t>
  </si>
  <si>
    <t>对青花椒种植户开展评级，对诚信农户按0.5元/斤予以补助。</t>
  </si>
  <si>
    <t>2018654林木良种补贴</t>
  </si>
  <si>
    <t>用于营林公司油茶良种补贴和培育鹅掌楸等珍稀优良乡土树种的培育</t>
  </si>
  <si>
    <t>酉阳财政函[2018]622号</t>
  </si>
  <si>
    <t>万木乡、泔溪镇、龙潭镇、五福镇</t>
  </si>
  <si>
    <t>万木乡黄连村、泔溪镇太平村、龙潭镇柏香村及五福镇赵家村</t>
  </si>
  <si>
    <t>金银山营林公司</t>
  </si>
  <si>
    <t>2018655造林补助</t>
  </si>
  <si>
    <t>由9个造林业主在木叶、兴隆、双泉、偏柏、青华林场实施造林补贴项目。</t>
  </si>
  <si>
    <t>酉阳财政函[2018]282号</t>
  </si>
  <si>
    <t>兴隆土坪村、双泉天马村</t>
  </si>
  <si>
    <t>项目未完工，尚无法统计资产数量</t>
  </si>
  <si>
    <t>2018656造林补助</t>
  </si>
  <si>
    <t>2018657森林抚育</t>
  </si>
  <si>
    <t>由酉阳县金银山营林公司实施1.5万亩，重庆阳和林业发展有限公司实施0.5万亩，酉阳县景全林业有限公司实施0.5万亩。</t>
  </si>
  <si>
    <t>支付资金全部为劳务用工。</t>
  </si>
  <si>
    <t>2018658退耕还林政策后期补助</t>
  </si>
  <si>
    <t>政策到期后符合条件的退耕还生态林，需直补到农户</t>
  </si>
  <si>
    <t>直补资金未形成资产</t>
  </si>
  <si>
    <t>2018659林业产业发展资金（林业科技推广示范补助）</t>
  </si>
  <si>
    <t xml:space="preserve"> 由青华林场建设油茶低产林改造示范基地200亩，推广辐射1000亩，</t>
  </si>
  <si>
    <t>车田村</t>
  </si>
  <si>
    <t>项目资金65.43万元主要用于劳务用工。通过项目实施主要发挥生态效益，提高森林质量。</t>
  </si>
  <si>
    <t>2018660国土绿化</t>
  </si>
  <si>
    <t>在车田、浪坪、楠木、青华林场、伏龙山林场等乡镇培育特定灌木林12.8万亩；采购花卉种子（格桑花、一串红、指甲花、鸡冠花、波斯菊、金鸡菊、硫化菊、贡菊九个品种）11850公斤</t>
  </si>
  <si>
    <t>特灌林培育支付资金全部为劳务用工。花草种子主要为一年生草本，当年开花后不能结实和越冬。</t>
  </si>
  <si>
    <t>2018661森林植被恢复费</t>
  </si>
  <si>
    <t>用于造林、绿化建设、作业设计、林业项目验收和咨询</t>
  </si>
  <si>
    <t>酉阳财政函[2018]471号</t>
  </si>
  <si>
    <t>项目资金用于林业项目相关设计、检查验收费用支出，未形成资产。</t>
  </si>
  <si>
    <t>2018662国土绿化</t>
  </si>
  <si>
    <t>特色经济林改造5.5万亩</t>
  </si>
  <si>
    <t>酉阳财政函[2018]494号</t>
  </si>
  <si>
    <t>2019255酉阳县2019年青花椒产业基地建设</t>
  </si>
  <si>
    <t>新建青花椒基地500亩。</t>
  </si>
  <si>
    <t>酉阳财政函〔2019〕118号</t>
  </si>
  <si>
    <t>双泉乡、腴地乡</t>
  </si>
  <si>
    <t>高庄村、双石村</t>
  </si>
  <si>
    <t>农业生产发展</t>
  </si>
  <si>
    <t>县财政收回资金12.5万元。</t>
  </si>
  <si>
    <t>2019256酉阳县2019年特色效益农业扶持林业项目</t>
  </si>
  <si>
    <t>新建油茶基地3.5万亩</t>
  </si>
  <si>
    <t>酉阳财政函（2019）118号</t>
  </si>
  <si>
    <t>大溪镇金线村、丁市镇汇家村等等30个乡镇。</t>
  </si>
  <si>
    <t>酉阳县高源农业发展有限公司、酉阳县景全林业发展公司等59家经营主体</t>
  </si>
  <si>
    <t>板溪镇摇铃村、大溪镇长林村等等30个乡镇。</t>
  </si>
  <si>
    <t>酉州生态农业有限公司</t>
  </si>
  <si>
    <t>与序号256同一项目</t>
  </si>
  <si>
    <t>2019257酉阳县2019年特色效益农业扶持林业（改扩建）项目</t>
  </si>
  <si>
    <t>续建油茶基地1.2237万亩</t>
  </si>
  <si>
    <t xml:space="preserve">  酉阳财政函（2019）671号</t>
  </si>
  <si>
    <t>五福镇五福村、丁市镇汇家村等等16个乡镇</t>
  </si>
  <si>
    <t xml:space="preserve">重庆五福盈林业发展有限公司、重庆塞西农业开发有限公司等业主 </t>
  </si>
  <si>
    <t>2019259酉阳县五福镇高桥村2019年油茶定点苗圃建设（二期）项目</t>
  </si>
  <si>
    <t>新建油茶苗圃基地110亩</t>
  </si>
  <si>
    <t>酉阳财政函〔2019〕671号</t>
  </si>
  <si>
    <t>2019559酉阳县2019年生态护林员</t>
  </si>
  <si>
    <t>选聘3645名生态护林员，补助标准为，一般乡镇为3600元/人，深度贫困乡镇（车田乡、浪坪乡）为4000元/人。</t>
  </si>
  <si>
    <t>酉阳财政函〔2018〕1086号</t>
  </si>
  <si>
    <t>全县39个乡镇</t>
  </si>
  <si>
    <t>补助生态护林人员工资</t>
  </si>
  <si>
    <t>2020654改建青花椒基地</t>
  </si>
  <si>
    <t>改建青花椒基地1100亩。</t>
  </si>
  <si>
    <t>酉阳财政函[2020]328号</t>
  </si>
  <si>
    <t>泔溪镇、麻旺镇、腴地乡</t>
  </si>
  <si>
    <t>泉孔村、吉安村等</t>
  </si>
  <si>
    <t>2020</t>
  </si>
  <si>
    <t>项目资金主要用于劳务用工和肥料。通过项目实施主要发挥生态效益，提高森林质量。</t>
  </si>
  <si>
    <t>2020655青花椒产业到户直补</t>
  </si>
  <si>
    <t>按照交售和信公司青花椒数量0.5元/斤标准直补到469户贫困户椒农账户</t>
  </si>
  <si>
    <t>全县30个乡镇</t>
  </si>
  <si>
    <t>包家村、梅树村等</t>
  </si>
  <si>
    <t>青花椒销售差价补贴，未形成资产</t>
  </si>
  <si>
    <t>2020656酉阳县酉州生态农业发展有限公司油茶加工项目第二厂区改建</t>
  </si>
  <si>
    <t>油茶加工项目第二厂区改建3300平方米。</t>
  </si>
  <si>
    <t>酉阳财政函〔2020〕448号</t>
  </si>
  <si>
    <t>板溪镇（工业园）</t>
  </si>
  <si>
    <t>项目尚未竣工，暂无法确定资产数量。待项目竣工后按照规定进行资产清理并统计上报。</t>
  </si>
  <si>
    <t>2020657茶油品牌建设、宣传</t>
  </si>
  <si>
    <t>1.“酉阳茶油”征集商标1个投入资金18万；2.自主品牌征集投入35万；3.商标代理备案投入800元；4.有机认证投入5万；5.三次宣传活动42万。</t>
  </si>
  <si>
    <t>板溪镇红溪村、龙潭镇梅树村等</t>
  </si>
  <si>
    <t>2020658新建高标准油茶示范基地</t>
  </si>
  <si>
    <t>新建高标准油茶示范基地1000亩，累计修建150m3容量蓄水池；产业便道3km（4.5m宽泥结石路面）</t>
  </si>
  <si>
    <t>酉阳财政函[2020]615号</t>
  </si>
  <si>
    <t>板溪镇等乡镇</t>
  </si>
  <si>
    <t>2020659新建2017年油茶基地管护项目</t>
  </si>
  <si>
    <t>续建油茶基地18004.8万亩。</t>
  </si>
  <si>
    <t>酉阳财政函[2020]659号</t>
  </si>
  <si>
    <t>偏柏、可大、五福、酉酬镇等乡镇。</t>
  </si>
  <si>
    <t>项目资金主要用于劳务用工支出。</t>
  </si>
  <si>
    <t>2020660新建2018年油茶基地管护项目</t>
  </si>
  <si>
    <t>续建油茶基地46000亩。</t>
  </si>
  <si>
    <t>可大、五福、板溪、酉酬等30个乡镇。</t>
  </si>
  <si>
    <t>2020661五福盈油茶基地改造提升项目</t>
  </si>
  <si>
    <t>建设高产优质标准化油茶基地面积200亩，配套修建作业便道500米规格为：长1.0米，宽0.3米的水泥路，购置初加工、产品检测等设备。</t>
  </si>
  <si>
    <t>项目资金主要用于劳务用工。</t>
  </si>
  <si>
    <t>2020662车田乡油茶低效林改造示范片</t>
  </si>
  <si>
    <t>改造低效油茶基地381亩；补植良种油茶苗木5000株；修建作业便道0.6公里。</t>
  </si>
  <si>
    <t>财政收回资金27.735万元。</t>
  </si>
  <si>
    <t>2020663高标准油茶示范基地建设项目</t>
  </si>
  <si>
    <t>新建油茶基地20000亩</t>
  </si>
  <si>
    <t>车田乡、板桥乡、龚滩填等7个乡镇</t>
  </si>
  <si>
    <t>清明村、鹅池村、大池村等17个村</t>
  </si>
  <si>
    <t>2020664新建2019年度（2020年度实施）油茶基地</t>
  </si>
  <si>
    <t>新建油茶基地3.7453万亩。</t>
  </si>
  <si>
    <t>酉阳财政函[2020]165号、酉阳财政函[2020]283号440、酉阳财政函[2020]327号、酉阳财政函[2020]328号、酉阳财政函[2020]329号</t>
  </si>
  <si>
    <t>酉阳县利喜本农业开发有限公司、冉翠华等62家经营主体</t>
  </si>
  <si>
    <t>酉阳县酉州生态农业发展有限公司</t>
  </si>
  <si>
    <t>2020665酉阳县2020年生态护林员</t>
  </si>
  <si>
    <t>直补到户的4653名生态护林员，补助标准为4000元/人.年。</t>
  </si>
  <si>
    <t>酉阳财政函[2020]180号</t>
  </si>
  <si>
    <t>公益岗位</t>
  </si>
  <si>
    <t>20201365野生动物养殖后续处置项目</t>
  </si>
  <si>
    <t>带动20户野生动物养殖户转产</t>
  </si>
  <si>
    <t>酉阳财政函[2020]755号</t>
  </si>
  <si>
    <t>龙潭镇、麻旺镇、泔溪镇等13个乡镇</t>
  </si>
  <si>
    <t>根据国家相关法律规定，对我县的陆生野生动物人工驯养繁育场受损的养殖业主进行政策补偿。</t>
  </si>
  <si>
    <t>20201394李溪镇天台村油茶基地产业路建设项目</t>
  </si>
  <si>
    <t>新建并硬化天台村3组干田湾至羊角溪油茶基地产业路1公里，宽3.5米，厚15厘米，混凝土路面；新建基地水池30立方米。</t>
  </si>
  <si>
    <t>酉阳发改投〔2020〕8号</t>
  </si>
  <si>
    <t>李溪镇</t>
  </si>
  <si>
    <t>天台村</t>
  </si>
  <si>
    <t>项目正整改中，项目未支付尾款。</t>
  </si>
  <si>
    <t>20201396大溪镇金线村青花椒、油茶产业路硬化项目</t>
  </si>
  <si>
    <t>硬化金线村1、2组青花椒、油茶产业路3公里，宽3米、厚15厘米，水泥路面。</t>
  </si>
  <si>
    <t>大溪镇</t>
  </si>
  <si>
    <t>金线村</t>
  </si>
  <si>
    <t>1-2组</t>
  </si>
  <si>
    <t>大溪镇政府</t>
  </si>
  <si>
    <t>产业路</t>
  </si>
  <si>
    <t>农村集体资产</t>
  </si>
  <si>
    <t>金线村村民委员会</t>
  </si>
  <si>
    <t>2021.09.10</t>
  </si>
  <si>
    <t>田凤</t>
  </si>
  <si>
    <t>20201400酉阳自治县中高标准油茶示范基地建设及油茶加工项目</t>
  </si>
  <si>
    <t>新建中高标准油茶示范基地10000亩；新建油茶基地蓄水池50口共2500立方米；改建油茶加工项目厂房4044平方米，购置加工生产线3条（其中：购置压榨生产线1条、购置精炼生产线1条、购置小包装生产线1条）。</t>
  </si>
  <si>
    <t>酉阳发改投〔2020〕38号</t>
  </si>
  <si>
    <t>大溪镇、车田乡、板溪镇、酉酬镇、可大乡等</t>
  </si>
  <si>
    <t>大溪村、金线村、车田村、三角村、可大村、双禄村、客寨村、板溪镇轻工业园区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</si>
</sst>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General;General;"/>
    <numFmt numFmtId="178" formatCode="0.0000_ "/>
  </numFmts>
  <fonts count="38">
    <font>
      <sz val="11"/>
      <color theme="1"/>
      <name val="等线"/>
      <charset val="134"/>
      <scheme val="minor"/>
    </font>
    <font>
      <sz val="10"/>
      <name val="方正仿宋_GBK"/>
      <charset val="134"/>
    </font>
    <font>
      <sz val="12"/>
      <name val="Times New Roman"/>
      <charset val="134"/>
    </font>
    <font>
      <b/>
      <sz val="20"/>
      <name val="方正仿宋_GBK"/>
      <charset val="134"/>
    </font>
    <font>
      <b/>
      <u/>
      <sz val="20"/>
      <name val="方正仿宋_GBK"/>
      <charset val="134"/>
    </font>
    <font>
      <b/>
      <sz val="10"/>
      <name val="方正仿宋_GBK"/>
      <charset val="134"/>
    </font>
    <font>
      <sz val="8"/>
      <name val="方正仿宋_GBK"/>
      <charset val="134"/>
    </font>
    <font>
      <sz val="8"/>
      <name val="方正仿宋_GBK"/>
      <charset val="0"/>
    </font>
    <font>
      <sz val="10"/>
      <name val="等线"/>
      <charset val="134"/>
      <scheme val="minor"/>
    </font>
    <font>
      <sz val="12"/>
      <color rgb="FFFF0000"/>
      <name val="宋体"/>
      <charset val="134"/>
    </font>
    <font>
      <sz val="12"/>
      <name val="宋体"/>
      <charset val="134"/>
    </font>
    <font>
      <sz val="10"/>
      <name val="宋体"/>
      <charset val="134"/>
    </font>
    <font>
      <u/>
      <sz val="20"/>
      <name val="方正小标宋_GBK"/>
      <charset val="134"/>
    </font>
    <font>
      <sz val="20"/>
      <name val="方正小标宋_GBK"/>
      <charset val="134"/>
    </font>
    <font>
      <b/>
      <sz val="11"/>
      <name val="方正黑体_GBK"/>
      <charset val="134"/>
    </font>
    <font>
      <sz val="12"/>
      <name val="方正仿宋_GBK"/>
      <charset val="134"/>
    </font>
    <font>
      <sz val="10"/>
      <color rgb="FFFF0000"/>
      <name val="宋体"/>
      <charset val="134"/>
    </font>
    <font>
      <b/>
      <sz val="10"/>
      <name val="方正黑体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cellStyleXfs>
  <cellXfs count="92">
    <xf numFmtId="0" fontId="0" fillId="0" borderId="0" xfId="0"/>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Border="1" applyAlignment="1">
      <alignment vertical="center"/>
    </xf>
    <xf numFmtId="0" fontId="2" fillId="0" borderId="0" xfId="0" applyFont="1" applyFill="1" applyBorder="1" applyAlignment="1" applyProtection="1">
      <alignment vertical="center"/>
      <protection locked="0"/>
    </xf>
    <xf numFmtId="0" fontId="1"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1" xfId="0" applyFont="1" applyFill="1" applyBorder="1" applyAlignment="1" applyProtection="1">
      <alignment vertical="center"/>
      <protection locked="0"/>
    </xf>
    <xf numFmtId="0" fontId="6" fillId="0" borderId="1" xfId="0" applyFont="1" applyFill="1" applyBorder="1" applyAlignment="1">
      <alignment vertical="center" wrapText="1"/>
    </xf>
    <xf numFmtId="0" fontId="6" fillId="0" borderId="0" xfId="0" applyFont="1" applyFill="1" applyBorder="1" applyAlignment="1" applyProtection="1">
      <alignment vertical="center"/>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wrapText="1"/>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protection locked="0"/>
    </xf>
    <xf numFmtId="0" fontId="6" fillId="0" borderId="1" xfId="50" applyFont="1" applyFill="1" applyBorder="1" applyAlignment="1">
      <alignment horizontal="center" vertical="center" wrapText="1"/>
    </xf>
    <xf numFmtId="0" fontId="3" fillId="0" borderId="0"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1" fillId="0" borderId="2"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0" fontId="1" fillId="0" borderId="0" xfId="0" applyFont="1" applyFill="1" applyAlignment="1" applyProtection="1">
      <alignment horizontal="center" vertical="center"/>
      <protection locked="0"/>
    </xf>
    <xf numFmtId="0" fontId="5" fillId="0" borderId="1" xfId="0" applyFont="1" applyFill="1" applyBorder="1" applyAlignment="1">
      <alignment horizontal="center" vertical="center" wrapText="1"/>
    </xf>
    <xf numFmtId="178" fontId="5" fillId="0" borderId="1"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vertical="center"/>
      <protection locked="0"/>
    </xf>
    <xf numFmtId="57"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vertical="center" wrapText="1"/>
      <protection locked="0"/>
    </xf>
    <xf numFmtId="49" fontId="1" fillId="0" borderId="1"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0" fontId="6" fillId="0" borderId="4" xfId="0" applyFont="1" applyFill="1" applyBorder="1" applyAlignment="1" applyProtection="1">
      <alignment horizontal="center" vertical="center" wrapText="1"/>
      <protection locked="0"/>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xf>
    <xf numFmtId="177" fontId="6" fillId="0" borderId="1" xfId="51" applyNumberFormat="1" applyFont="1" applyFill="1" applyBorder="1" applyAlignment="1" applyProtection="1">
      <alignment horizontal="center" vertical="center"/>
      <protection locked="0"/>
    </xf>
    <xf numFmtId="177" fontId="7" fillId="0" borderId="1"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protection locked="0"/>
    </xf>
    <xf numFmtId="0" fontId="17" fillId="0" borderId="0" xfId="0"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protection locked="0"/>
    </xf>
    <xf numFmtId="0" fontId="16"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10 2 14 15 3 3" xfId="50"/>
    <cellStyle name="常规 34"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
  <sheetViews>
    <sheetView workbookViewId="0">
      <selection activeCell="O17" sqref="O17"/>
    </sheetView>
  </sheetViews>
  <sheetFormatPr defaultColWidth="9" defaultRowHeight="14.25"/>
  <cols>
    <col min="1" max="1" width="5" style="64" customWidth="1"/>
    <col min="2" max="2" width="6.63333333333333" style="64" customWidth="1"/>
    <col min="3" max="3" width="8.54166666666667" style="64" customWidth="1"/>
    <col min="4" max="4" width="9" style="64" customWidth="1"/>
    <col min="5" max="5" width="10.5416666666667" style="64" customWidth="1"/>
    <col min="6" max="9" width="12.6333333333333" style="64"/>
    <col min="10" max="10" width="9.18333333333333" style="64" customWidth="1"/>
    <col min="11" max="15" width="7.36666666666667" style="64" customWidth="1"/>
    <col min="16" max="16" width="9.44166666666667" style="64" customWidth="1"/>
    <col min="17" max="22" width="5.725" style="64" customWidth="1"/>
    <col min="23" max="23" width="11.6333333333333" style="64" customWidth="1"/>
    <col min="24" max="24" width="9" style="65" customWidth="1"/>
    <col min="25" max="25" width="17.4583333333333" style="65" customWidth="1"/>
    <col min="26" max="26" width="9" style="65"/>
    <col min="27" max="27" width="19" style="65" customWidth="1"/>
    <col min="28" max="28" width="9" style="65"/>
    <col min="29" max="29" width="18.3666666666667" style="65" customWidth="1"/>
    <col min="30" max="16384" width="9" style="64"/>
  </cols>
  <sheetData>
    <row r="1" ht="25" customHeight="1" spans="1:1">
      <c r="A1" s="64" t="s">
        <v>0</v>
      </c>
    </row>
    <row r="2" ht="27" spans="1:23">
      <c r="A2" s="66" t="s">
        <v>1</v>
      </c>
      <c r="B2" s="67"/>
      <c r="C2" s="67"/>
      <c r="D2" s="67"/>
      <c r="E2" s="67"/>
      <c r="F2" s="67"/>
      <c r="G2" s="67"/>
      <c r="H2" s="67"/>
      <c r="I2" s="67"/>
      <c r="J2" s="67"/>
      <c r="K2" s="67"/>
      <c r="L2" s="67"/>
      <c r="M2" s="67"/>
      <c r="N2" s="67"/>
      <c r="O2" s="67"/>
      <c r="P2" s="67"/>
      <c r="Q2" s="67"/>
      <c r="R2" s="67"/>
      <c r="S2" s="67"/>
      <c r="T2" s="67"/>
      <c r="U2" s="67"/>
      <c r="V2" s="67"/>
      <c r="W2" s="67"/>
    </row>
    <row r="3" ht="29" customHeight="1" spans="1:9">
      <c r="A3" s="64" t="s">
        <v>2</v>
      </c>
      <c r="I3" s="64" t="s">
        <v>3</v>
      </c>
    </row>
    <row r="4" s="62" customFormat="1" ht="29.25" customHeight="1" spans="1:25">
      <c r="A4" s="68" t="s">
        <v>4</v>
      </c>
      <c r="B4" s="68" t="s">
        <v>5</v>
      </c>
      <c r="C4" s="69" t="s">
        <v>6</v>
      </c>
      <c r="D4" s="69"/>
      <c r="E4" s="69"/>
      <c r="F4" s="69"/>
      <c r="G4" s="69"/>
      <c r="H4" s="69"/>
      <c r="I4" s="69"/>
      <c r="J4" s="68" t="s">
        <v>7</v>
      </c>
      <c r="K4" s="77" t="s">
        <v>8</v>
      </c>
      <c r="L4" s="77"/>
      <c r="M4" s="77"/>
      <c r="N4" s="77"/>
      <c r="O4" s="68" t="s">
        <v>9</v>
      </c>
      <c r="P4" s="68" t="s">
        <v>10</v>
      </c>
      <c r="Q4" s="79" t="s">
        <v>11</v>
      </c>
      <c r="R4" s="79"/>
      <c r="S4" s="79"/>
      <c r="T4" s="79"/>
      <c r="U4" s="79"/>
      <c r="V4" s="79"/>
      <c r="W4" s="80" t="s">
        <v>12</v>
      </c>
      <c r="X4" s="81"/>
      <c r="Y4" s="81"/>
    </row>
    <row r="5" s="62" customFormat="1" ht="26.25" customHeight="1" spans="1:25">
      <c r="A5" s="68"/>
      <c r="B5" s="68"/>
      <c r="C5" s="68" t="s">
        <v>13</v>
      </c>
      <c r="D5" s="68" t="s">
        <v>14</v>
      </c>
      <c r="E5" s="68" t="s">
        <v>15</v>
      </c>
      <c r="F5" s="68"/>
      <c r="G5" s="68"/>
      <c r="H5" s="68"/>
      <c r="I5" s="68"/>
      <c r="J5" s="68"/>
      <c r="K5" s="77"/>
      <c r="L5" s="77"/>
      <c r="M5" s="77"/>
      <c r="N5" s="77"/>
      <c r="O5" s="68"/>
      <c r="P5" s="68"/>
      <c r="Q5" s="82"/>
      <c r="R5" s="82"/>
      <c r="S5" s="82"/>
      <c r="T5" s="82"/>
      <c r="U5" s="82"/>
      <c r="V5" s="82"/>
      <c r="W5" s="83"/>
      <c r="X5" s="81"/>
      <c r="Y5" s="81"/>
    </row>
    <row r="6" s="62" customFormat="1" ht="18.75" customHeight="1" spans="1:25">
      <c r="A6" s="68"/>
      <c r="B6" s="68"/>
      <c r="C6" s="68"/>
      <c r="D6" s="68"/>
      <c r="E6" s="68" t="s">
        <v>16</v>
      </c>
      <c r="F6" s="68" t="s">
        <v>17</v>
      </c>
      <c r="G6" s="68" t="s">
        <v>18</v>
      </c>
      <c r="H6" s="68" t="s">
        <v>19</v>
      </c>
      <c r="I6" s="68" t="s">
        <v>20</v>
      </c>
      <c r="J6" s="68"/>
      <c r="K6" s="68" t="s">
        <v>21</v>
      </c>
      <c r="L6" s="68" t="s">
        <v>22</v>
      </c>
      <c r="M6" s="68" t="s">
        <v>23</v>
      </c>
      <c r="N6" s="68" t="s">
        <v>24</v>
      </c>
      <c r="O6" s="68"/>
      <c r="P6" s="68"/>
      <c r="Q6" s="84" t="s">
        <v>25</v>
      </c>
      <c r="R6" s="85" t="s">
        <v>26</v>
      </c>
      <c r="S6" s="85" t="s">
        <v>27</v>
      </c>
      <c r="T6" s="85" t="s">
        <v>28</v>
      </c>
      <c r="U6" s="85" t="s">
        <v>29</v>
      </c>
      <c r="V6" s="68" t="s">
        <v>24</v>
      </c>
      <c r="W6" s="83"/>
      <c r="X6" s="81"/>
      <c r="Y6" s="81"/>
    </row>
    <row r="7" s="62" customFormat="1" ht="90" customHeight="1" spans="1:25">
      <c r="A7" s="68"/>
      <c r="B7" s="68"/>
      <c r="C7" s="68"/>
      <c r="D7" s="68"/>
      <c r="E7" s="68"/>
      <c r="F7" s="68"/>
      <c r="G7" s="68"/>
      <c r="H7" s="68"/>
      <c r="I7" s="68"/>
      <c r="J7" s="68"/>
      <c r="K7" s="68"/>
      <c r="L7" s="68"/>
      <c r="M7" s="68"/>
      <c r="N7" s="68"/>
      <c r="O7" s="68"/>
      <c r="P7" s="68"/>
      <c r="Q7" s="86"/>
      <c r="R7" s="87"/>
      <c r="S7" s="87"/>
      <c r="T7" s="87"/>
      <c r="U7" s="87"/>
      <c r="V7" s="68"/>
      <c r="W7" s="88"/>
      <c r="X7" s="81"/>
      <c r="Y7" s="81"/>
    </row>
    <row r="8" s="63" customFormat="1" ht="30" customHeight="1" spans="1:29">
      <c r="A8" s="70">
        <v>1</v>
      </c>
      <c r="B8" s="71" t="s">
        <v>30</v>
      </c>
      <c r="C8" s="70" t="e">
        <f>SUM(C9:C13)</f>
        <v>#REF!</v>
      </c>
      <c r="D8" s="70" t="e">
        <f t="shared" ref="D8:N8" si="0">SUM(D9:D13)</f>
        <v>#REF!</v>
      </c>
      <c r="E8" s="70">
        <f t="shared" si="0"/>
        <v>101</v>
      </c>
      <c r="F8" s="70">
        <f t="shared" si="0"/>
        <v>100</v>
      </c>
      <c r="G8" s="70">
        <f t="shared" si="0"/>
        <v>67</v>
      </c>
      <c r="H8" s="70">
        <f t="shared" si="0"/>
        <v>0</v>
      </c>
      <c r="I8" s="70" t="e">
        <f t="shared" si="0"/>
        <v>#REF!</v>
      </c>
      <c r="J8" s="70">
        <f t="shared" si="0"/>
        <v>0</v>
      </c>
      <c r="K8" s="70" t="e">
        <f t="shared" si="0"/>
        <v>#REF!</v>
      </c>
      <c r="L8" s="70" t="e">
        <f t="shared" si="0"/>
        <v>#REF!</v>
      </c>
      <c r="M8" s="70" t="e">
        <f t="shared" si="0"/>
        <v>#REF!</v>
      </c>
      <c r="N8" s="70" t="e">
        <f t="shared" si="0"/>
        <v>#REF!</v>
      </c>
      <c r="O8" s="70"/>
      <c r="P8" s="70">
        <f t="shared" ref="P8:V8" si="1">SUM(P9:P13)</f>
        <v>0</v>
      </c>
      <c r="Q8" s="70">
        <f t="shared" si="1"/>
        <v>0</v>
      </c>
      <c r="R8" s="70">
        <f t="shared" si="1"/>
        <v>0</v>
      </c>
      <c r="S8" s="70">
        <f t="shared" si="1"/>
        <v>0</v>
      </c>
      <c r="T8" s="70">
        <f t="shared" si="1"/>
        <v>0</v>
      </c>
      <c r="U8" s="70">
        <f t="shared" si="1"/>
        <v>0</v>
      </c>
      <c r="V8" s="70">
        <f t="shared" si="1"/>
        <v>0</v>
      </c>
      <c r="W8" s="89"/>
      <c r="X8" s="75" t="e">
        <f>D8-D9-D10-D11-D12-D13</f>
        <v>#REF!</v>
      </c>
      <c r="Y8" s="75" t="e">
        <f>IF(SUM(D9:D13)=D8,"正确","错误，各类扶贫资金合计不等于分年度之和")</f>
        <v>#REF!</v>
      </c>
      <c r="Z8" s="75">
        <f>J8-J9-J10-J11-J12-J13</f>
        <v>0</v>
      </c>
      <c r="AA8" s="75" t="str">
        <f>IF(SUM(J9:J13)=J8,"正确","错误，形成扶贫资产总数不等于分年度之和")</f>
        <v>正确</v>
      </c>
      <c r="AB8" s="75">
        <f>P8-P9-P10-P11-P12-P13</f>
        <v>0</v>
      </c>
      <c r="AC8" s="75" t="str">
        <f>IF(SUM(P9:P13)=P8,"正确","错误，未形成扶贫资产总数不等于分年度之和")</f>
        <v>正确</v>
      </c>
    </row>
    <row r="9" s="63" customFormat="1" ht="30" customHeight="1" spans="1:29">
      <c r="A9" s="70">
        <v>2</v>
      </c>
      <c r="B9" s="70">
        <v>2016</v>
      </c>
      <c r="C9" s="70" t="e">
        <f>SUM(资金清理情况表!#REF!)</f>
        <v>#REF!</v>
      </c>
      <c r="D9" s="70" t="e">
        <f>SUM(资金清理情况表!#REF!)</f>
        <v>#REF!</v>
      </c>
      <c r="E9" s="70">
        <f>SUM(资金清理情况表!L9:L9)</f>
        <v>0</v>
      </c>
      <c r="F9" s="70">
        <f>SUM(资金清理情况表!M9:M9)</f>
        <v>0</v>
      </c>
      <c r="G9" s="70">
        <f>SUM(资金清理情况表!N9:N9)</f>
        <v>0</v>
      </c>
      <c r="H9" s="70">
        <f>SUM(资金清理情况表!S9:S9)</f>
        <v>0</v>
      </c>
      <c r="I9" s="70" t="e">
        <f>SUM(资金清理情况表!#REF!)</f>
        <v>#REF!</v>
      </c>
      <c r="J9" s="70">
        <f>SUM(资金清理情况表!X9:X9)</f>
        <v>0</v>
      </c>
      <c r="K9" s="70" t="e">
        <f>SUM(资金清理情况表!#REF!)</f>
        <v>#REF!</v>
      </c>
      <c r="L9" s="70" t="e">
        <f>SUM(资金清理情况表!#REF!)</f>
        <v>#REF!</v>
      </c>
      <c r="M9" s="70" t="e">
        <f>SUM(资金清理情况表!#REF!)</f>
        <v>#REF!</v>
      </c>
      <c r="N9" s="70" t="e">
        <f>SUM(资金清理情况表!#REF!)</f>
        <v>#REF!</v>
      </c>
      <c r="O9" s="70" t="e">
        <f>SUM(资金清理情况表!#REF!)</f>
        <v>#REF!</v>
      </c>
      <c r="P9" s="70">
        <f>SUM(资金清理情况表!AN9:AN9)</f>
        <v>0</v>
      </c>
      <c r="Q9" s="70">
        <f>SUM(资金清理情况表!AO9:AO9)</f>
        <v>0</v>
      </c>
      <c r="R9" s="70">
        <f>SUM(资金清理情况表!AP9:AP9)</f>
        <v>0</v>
      </c>
      <c r="S9" s="70">
        <f>SUM(资金清理情况表!AQ9:AQ9)</f>
        <v>0</v>
      </c>
      <c r="T9" s="70">
        <f>SUM(资金清理情况表!AR9:AR9)</f>
        <v>0</v>
      </c>
      <c r="U9" s="70">
        <f>SUM(资金清理情况表!AS9:AS9)</f>
        <v>0</v>
      </c>
      <c r="V9" s="70">
        <f>SUM(资金清理情况表!AT9:AT9)</f>
        <v>0</v>
      </c>
      <c r="W9" s="70">
        <f>SUM(资金清理情况表!AV9:AV9)</f>
        <v>0</v>
      </c>
      <c r="X9" s="90"/>
      <c r="Y9" s="90"/>
      <c r="Z9" s="90"/>
      <c r="AA9" s="90"/>
      <c r="AB9" s="90"/>
      <c r="AC9" s="90"/>
    </row>
    <row r="10" ht="30" customHeight="1" spans="1:23">
      <c r="A10" s="70">
        <v>3</v>
      </c>
      <c r="B10" s="72">
        <v>2017</v>
      </c>
      <c r="C10" s="70" t="e">
        <f>SUM(资金清理情况表!#REF!)</f>
        <v>#REF!</v>
      </c>
      <c r="D10" s="70" t="e">
        <f>SUM(资金清理情况表!#REF!)</f>
        <v>#REF!</v>
      </c>
      <c r="E10" s="70">
        <f>SUM(资金清理情况表!M10:M10)</f>
        <v>45</v>
      </c>
      <c r="F10" s="70">
        <f>SUM(资金清理情况表!N10:N10)</f>
        <v>0</v>
      </c>
      <c r="G10" s="70">
        <f>SUM(资金清理情况表!O10:O10)</f>
        <v>0</v>
      </c>
      <c r="H10" s="70">
        <f>SUM(资金清理情况表!T10:T10)</f>
        <v>0</v>
      </c>
      <c r="I10" s="70" t="e">
        <f>SUM(资金清理情况表!#REF!)</f>
        <v>#REF!</v>
      </c>
      <c r="J10" s="70">
        <f>SUM(资金清理情况表!Y10:Y10)</f>
        <v>0</v>
      </c>
      <c r="K10" s="70" t="e">
        <f>SUM(资金清理情况表!#REF!)</f>
        <v>#REF!</v>
      </c>
      <c r="L10" s="70" t="e">
        <f>SUM(资金清理情况表!#REF!)</f>
        <v>#REF!</v>
      </c>
      <c r="M10" s="70" t="e">
        <f>SUM(资金清理情况表!#REF!)</f>
        <v>#REF!</v>
      </c>
      <c r="N10" s="70" t="e">
        <f>SUM(资金清理情况表!#REF!)</f>
        <v>#REF!</v>
      </c>
      <c r="O10" s="70" t="e">
        <f>SUM(资金清理情况表!#REF!)</f>
        <v>#REF!</v>
      </c>
      <c r="P10" s="70">
        <f>SUM(资金清理情况表!AO10:AO10)</f>
        <v>0</v>
      </c>
      <c r="Q10" s="70">
        <f>SUM(资金清理情况表!AP10:AP10)</f>
        <v>0</v>
      </c>
      <c r="R10" s="70">
        <f>SUM(资金清理情况表!AQ10:AQ10)</f>
        <v>0</v>
      </c>
      <c r="S10" s="70">
        <f>SUM(资金清理情况表!AR10:AR10)</f>
        <v>0</v>
      </c>
      <c r="T10" s="70">
        <f>SUM(资金清理情况表!AS10:AS10)</f>
        <v>0</v>
      </c>
      <c r="U10" s="70">
        <f>SUM(资金清理情况表!AT10:AT10)</f>
        <v>0</v>
      </c>
      <c r="V10" s="70">
        <f>SUM(资金清理情况表!AU10:AU10)</f>
        <v>0</v>
      </c>
      <c r="W10" s="70" t="e">
        <f>SUM(资金清理情况表!#REF!)</f>
        <v>#REF!</v>
      </c>
    </row>
    <row r="11" ht="30" customHeight="1" spans="1:23">
      <c r="A11" s="70">
        <v>4</v>
      </c>
      <c r="B11" s="70">
        <v>2018</v>
      </c>
      <c r="C11" s="70" t="e">
        <f>SUM(资金清理情况表!#REF!)</f>
        <v>#REF!</v>
      </c>
      <c r="D11" s="70" t="e">
        <f>SUM(资金清理情况表!#REF!)</f>
        <v>#REF!</v>
      </c>
      <c r="E11" s="70">
        <f>SUM(资金清理情况表!M11:M11)</f>
        <v>56</v>
      </c>
      <c r="F11" s="70">
        <f>SUM(资金清理情况表!N11:N11)</f>
        <v>0</v>
      </c>
      <c r="G11" s="70">
        <f>SUM(资金清理情况表!O11:O11)</f>
        <v>0</v>
      </c>
      <c r="H11" s="70">
        <f>SUM(资金清理情况表!T11:T11)</f>
        <v>0</v>
      </c>
      <c r="I11" s="70" t="e">
        <f>SUM(资金清理情况表!#REF!)</f>
        <v>#REF!</v>
      </c>
      <c r="J11" s="70">
        <f>SUM(资金清理情况表!Y11:Y11)</f>
        <v>0</v>
      </c>
      <c r="K11" s="70" t="e">
        <f>SUM(资金清理情况表!#REF!)</f>
        <v>#REF!</v>
      </c>
      <c r="L11" s="70" t="e">
        <f>SUM(资金清理情况表!#REF!)</f>
        <v>#REF!</v>
      </c>
      <c r="M11" s="70" t="e">
        <f>SUM(资金清理情况表!#REF!)</f>
        <v>#REF!</v>
      </c>
      <c r="N11" s="70" t="e">
        <f>SUM(资金清理情况表!#REF!)</f>
        <v>#REF!</v>
      </c>
      <c r="O11" s="70" t="e">
        <f>SUM(资金清理情况表!#REF!)</f>
        <v>#REF!</v>
      </c>
      <c r="P11" s="70">
        <f>SUM(资金清理情况表!AO11:AO11)</f>
        <v>0</v>
      </c>
      <c r="Q11" s="70">
        <f>SUM(资金清理情况表!AP11:AP11)</f>
        <v>0</v>
      </c>
      <c r="R11" s="70">
        <f>SUM(资金清理情况表!AQ11:AQ11)</f>
        <v>0</v>
      </c>
      <c r="S11" s="70">
        <f>SUM(资金清理情况表!AR11:AR11)</f>
        <v>0</v>
      </c>
      <c r="T11" s="70">
        <f>SUM(资金清理情况表!AS11:AS11)</f>
        <v>0</v>
      </c>
      <c r="U11" s="70">
        <f>SUM(资金清理情况表!AT11:AT11)</f>
        <v>0</v>
      </c>
      <c r="V11" s="70">
        <f>SUM(资金清理情况表!AU11:AU11)</f>
        <v>0</v>
      </c>
      <c r="W11" s="70" t="e">
        <f>SUM(资金清理情况表!#REF!)</f>
        <v>#REF!</v>
      </c>
    </row>
    <row r="12" ht="30" customHeight="1" spans="1:23">
      <c r="A12" s="70">
        <v>5</v>
      </c>
      <c r="B12" s="72">
        <v>2019</v>
      </c>
      <c r="C12" s="70" t="e">
        <f>SUM(资金清理情况表!#REF!)</f>
        <v>#REF!</v>
      </c>
      <c r="D12" s="70" t="e">
        <f>SUM(资金清理情况表!#REF!)</f>
        <v>#REF!</v>
      </c>
      <c r="E12" s="70">
        <f>SUM(资金清理情况表!M12:M12)</f>
        <v>0</v>
      </c>
      <c r="F12" s="70">
        <f>SUM(资金清理情况表!N12:N12)</f>
        <v>100</v>
      </c>
      <c r="G12" s="70">
        <f>SUM(资金清理情况表!O12:O12)</f>
        <v>0</v>
      </c>
      <c r="H12" s="70">
        <f>SUM(资金清理情况表!T12:T12)</f>
        <v>0</v>
      </c>
      <c r="I12" s="70" t="e">
        <f>SUM(资金清理情况表!#REF!)</f>
        <v>#REF!</v>
      </c>
      <c r="J12" s="70">
        <f>SUM(资金清理情况表!Y12:Y12)</f>
        <v>0</v>
      </c>
      <c r="K12" s="70" t="e">
        <f>SUM(资金清理情况表!#REF!)</f>
        <v>#REF!</v>
      </c>
      <c r="L12" s="70" t="e">
        <f>SUM(资金清理情况表!#REF!)</f>
        <v>#REF!</v>
      </c>
      <c r="M12" s="70" t="e">
        <f>SUM(资金清理情况表!#REF!)</f>
        <v>#REF!</v>
      </c>
      <c r="N12" s="70" t="e">
        <f>SUM(资金清理情况表!#REF!)</f>
        <v>#REF!</v>
      </c>
      <c r="O12" s="70" t="e">
        <f>SUM(资金清理情况表!#REF!)</f>
        <v>#REF!</v>
      </c>
      <c r="P12" s="70">
        <f>SUM(资金清理情况表!AO12:AO12)</f>
        <v>0</v>
      </c>
      <c r="Q12" s="70">
        <f>SUM(资金清理情况表!AP12:AP12)</f>
        <v>0</v>
      </c>
      <c r="R12" s="70">
        <f>SUM(资金清理情况表!AQ12:AQ12)</f>
        <v>0</v>
      </c>
      <c r="S12" s="70">
        <f>SUM(资金清理情况表!AR12:AR12)</f>
        <v>0</v>
      </c>
      <c r="T12" s="70">
        <f>SUM(资金清理情况表!AS12:AS12)</f>
        <v>0</v>
      </c>
      <c r="U12" s="70">
        <f>SUM(资金清理情况表!AT12:AT12)</f>
        <v>0</v>
      </c>
      <c r="V12" s="70">
        <f>SUM(资金清理情况表!AU12:AU12)</f>
        <v>0</v>
      </c>
      <c r="W12" s="70" t="e">
        <f>SUM(资金清理情况表!#REF!)</f>
        <v>#REF!</v>
      </c>
    </row>
    <row r="13" ht="30" customHeight="1" spans="1:23">
      <c r="A13" s="70">
        <v>6</v>
      </c>
      <c r="B13" s="70">
        <v>2020</v>
      </c>
      <c r="C13" s="70" t="e">
        <f>SUM(资金清理情况表!#REF!)</f>
        <v>#REF!</v>
      </c>
      <c r="D13" s="70" t="e">
        <f>SUM(资金清理情况表!#REF!)</f>
        <v>#REF!</v>
      </c>
      <c r="E13" s="70">
        <f>SUM(资金清理情况表!M13:M13)</f>
        <v>0</v>
      </c>
      <c r="F13" s="70">
        <f>SUM(资金清理情况表!N13:N13)</f>
        <v>0</v>
      </c>
      <c r="G13" s="70">
        <f>SUM(资金清理情况表!O13:O13)</f>
        <v>67</v>
      </c>
      <c r="H13" s="70">
        <f>SUM(资金清理情况表!T13:T13)</f>
        <v>0</v>
      </c>
      <c r="I13" s="70" t="e">
        <f>SUM(资金清理情况表!#REF!)</f>
        <v>#REF!</v>
      </c>
      <c r="J13" s="70">
        <f>SUM(资金清理情况表!Y13:Y13)</f>
        <v>0</v>
      </c>
      <c r="K13" s="70" t="e">
        <f>SUM(资金清理情况表!#REF!)</f>
        <v>#REF!</v>
      </c>
      <c r="L13" s="70" t="e">
        <f>SUM(资金清理情况表!#REF!)</f>
        <v>#REF!</v>
      </c>
      <c r="M13" s="70" t="e">
        <f>SUM(资金清理情况表!#REF!)</f>
        <v>#REF!</v>
      </c>
      <c r="N13" s="70" t="e">
        <f>SUM(资金清理情况表!#REF!)</f>
        <v>#REF!</v>
      </c>
      <c r="O13" s="70" t="e">
        <f>SUM(资金清理情况表!#REF!)</f>
        <v>#REF!</v>
      </c>
      <c r="P13" s="70">
        <f>SUM(资金清理情况表!AO13:AO13)</f>
        <v>0</v>
      </c>
      <c r="Q13" s="70">
        <f>SUM(资金清理情况表!AP13:AP13)</f>
        <v>0</v>
      </c>
      <c r="R13" s="70">
        <f>SUM(资金清理情况表!AQ13:AQ13)</f>
        <v>0</v>
      </c>
      <c r="S13" s="70">
        <f>SUM(资金清理情况表!AR13:AR13)</f>
        <v>0</v>
      </c>
      <c r="T13" s="70">
        <f>SUM(资金清理情况表!AS13:AS13)</f>
        <v>0</v>
      </c>
      <c r="U13" s="70">
        <f>SUM(资金清理情况表!AT13:AT13)</f>
        <v>0</v>
      </c>
      <c r="V13" s="70">
        <f>SUM(资金清理情况表!AU13:AU13)</f>
        <v>0</v>
      </c>
      <c r="W13" s="70" t="e">
        <f>SUM(资金清理情况表!#REF!)</f>
        <v>#REF!</v>
      </c>
    </row>
    <row r="14" ht="48" customHeight="1" spans="1:29">
      <c r="A14" s="73" t="s">
        <v>30</v>
      </c>
      <c r="B14" s="74"/>
      <c r="C14" s="75" t="e">
        <f t="shared" ref="C14:C19" si="2">D8-E8-F8-G8-H8-I8</f>
        <v>#REF!</v>
      </c>
      <c r="D14" s="75" t="e">
        <f t="shared" ref="D14:D19" si="3">IF(SUM(E8:I8)=D8,"正确","错误，各类扶贫资金不等于分类之和")</f>
        <v>#REF!</v>
      </c>
      <c r="E14" s="74"/>
      <c r="F14" s="74"/>
      <c r="G14" s="74"/>
      <c r="H14" s="74"/>
      <c r="I14" s="78" t="e">
        <f t="shared" ref="I14:I19" si="4">SUM(K8:N8)-J8</f>
        <v>#REF!</v>
      </c>
      <c r="J14" s="78" t="e">
        <f t="shared" ref="J14:J19" si="5">IF(SUM(K8:N8)=J8,"正确","错误，形成资产数与现状分类之和不相等")</f>
        <v>#REF!</v>
      </c>
      <c r="K14" s="75"/>
      <c r="L14" s="75"/>
      <c r="M14" s="75"/>
      <c r="N14" s="75"/>
      <c r="O14" s="75" t="e">
        <f t="shared" ref="O14:O19" si="6">D8-J8-P8</f>
        <v>#REF!</v>
      </c>
      <c r="P14" s="75" t="e">
        <f t="shared" ref="P14:P19" si="7">IF(SUM(J8,P8)=D8,"正确","错误，各类扶贫资金不等于形成资产与未形成资产之和")</f>
        <v>#REF!</v>
      </c>
      <c r="Q14" s="91"/>
      <c r="R14" s="91"/>
      <c r="S14" s="91"/>
      <c r="T14" s="91"/>
      <c r="U14" s="75"/>
      <c r="V14" s="75">
        <f t="shared" ref="V14:V19" si="8">P8-Q8-R8-S8-T8-U8-V8</f>
        <v>0</v>
      </c>
      <c r="W14" s="75" t="str">
        <f t="shared" ref="W14:W19" si="9">IF(SUM(Q8:V8)=P8,"正确","错误，未形成资产总数不等于未形成主要原因之和")</f>
        <v>正确</v>
      </c>
      <c r="AC14" s="64"/>
    </row>
    <row r="15" ht="48" customHeight="1" spans="1:29">
      <c r="A15" s="73">
        <v>2016</v>
      </c>
      <c r="B15" s="74"/>
      <c r="C15" s="75" t="e">
        <f t="shared" si="2"/>
        <v>#REF!</v>
      </c>
      <c r="D15" s="75" t="e">
        <f t="shared" si="3"/>
        <v>#REF!</v>
      </c>
      <c r="E15" s="74"/>
      <c r="F15" s="74"/>
      <c r="G15" s="74"/>
      <c r="H15" s="74"/>
      <c r="I15" s="78" t="e">
        <f t="shared" si="4"/>
        <v>#REF!</v>
      </c>
      <c r="J15" s="78" t="e">
        <f t="shared" si="5"/>
        <v>#REF!</v>
      </c>
      <c r="K15" s="75"/>
      <c r="L15" s="75"/>
      <c r="M15" s="75"/>
      <c r="N15" s="75"/>
      <c r="O15" s="75" t="e">
        <f t="shared" si="6"/>
        <v>#REF!</v>
      </c>
      <c r="P15" s="75" t="e">
        <f t="shared" si="7"/>
        <v>#REF!</v>
      </c>
      <c r="Q15" s="91"/>
      <c r="R15" s="91"/>
      <c r="S15" s="91"/>
      <c r="T15" s="91"/>
      <c r="U15" s="75"/>
      <c r="V15" s="75">
        <f t="shared" si="8"/>
        <v>0</v>
      </c>
      <c r="W15" s="75" t="str">
        <f t="shared" si="9"/>
        <v>正确</v>
      </c>
      <c r="AC15" s="64"/>
    </row>
    <row r="16" ht="48" customHeight="1" spans="1:29">
      <c r="A16" s="73">
        <v>2017</v>
      </c>
      <c r="B16" s="74"/>
      <c r="C16" s="75" t="e">
        <f t="shared" si="2"/>
        <v>#REF!</v>
      </c>
      <c r="D16" s="75" t="e">
        <f t="shared" si="3"/>
        <v>#REF!</v>
      </c>
      <c r="E16" s="74"/>
      <c r="F16" s="74"/>
      <c r="G16" s="74"/>
      <c r="H16" s="74"/>
      <c r="I16" s="78" t="e">
        <f t="shared" si="4"/>
        <v>#REF!</v>
      </c>
      <c r="J16" s="78" t="e">
        <f t="shared" si="5"/>
        <v>#REF!</v>
      </c>
      <c r="K16" s="75"/>
      <c r="L16" s="75"/>
      <c r="M16" s="75"/>
      <c r="N16" s="75"/>
      <c r="O16" s="75" t="e">
        <f t="shared" si="6"/>
        <v>#REF!</v>
      </c>
      <c r="P16" s="75" t="e">
        <f t="shared" si="7"/>
        <v>#REF!</v>
      </c>
      <c r="Q16" s="91"/>
      <c r="R16" s="91"/>
      <c r="S16" s="91"/>
      <c r="T16" s="91"/>
      <c r="U16" s="75"/>
      <c r="V16" s="75">
        <f t="shared" si="8"/>
        <v>0</v>
      </c>
      <c r="W16" s="75" t="str">
        <f t="shared" si="9"/>
        <v>正确</v>
      </c>
      <c r="AC16" s="64"/>
    </row>
    <row r="17" ht="48" customHeight="1" spans="1:29">
      <c r="A17" s="73">
        <v>2018</v>
      </c>
      <c r="B17" s="74"/>
      <c r="C17" s="75" t="e">
        <f t="shared" si="2"/>
        <v>#REF!</v>
      </c>
      <c r="D17" s="75" t="e">
        <f t="shared" si="3"/>
        <v>#REF!</v>
      </c>
      <c r="E17" s="74"/>
      <c r="F17" s="74"/>
      <c r="G17" s="74"/>
      <c r="H17" s="74"/>
      <c r="I17" s="78" t="e">
        <f t="shared" si="4"/>
        <v>#REF!</v>
      </c>
      <c r="J17" s="78" t="e">
        <f t="shared" si="5"/>
        <v>#REF!</v>
      </c>
      <c r="K17" s="75"/>
      <c r="L17" s="75"/>
      <c r="M17" s="75"/>
      <c r="N17" s="75"/>
      <c r="O17" s="75" t="e">
        <f t="shared" si="6"/>
        <v>#REF!</v>
      </c>
      <c r="P17" s="75" t="e">
        <f t="shared" si="7"/>
        <v>#REF!</v>
      </c>
      <c r="Q17" s="91"/>
      <c r="R17" s="91"/>
      <c r="S17" s="91"/>
      <c r="T17" s="91"/>
      <c r="U17" s="75"/>
      <c r="V17" s="75">
        <f t="shared" si="8"/>
        <v>0</v>
      </c>
      <c r="W17" s="75" t="str">
        <f t="shared" si="9"/>
        <v>正确</v>
      </c>
      <c r="AC17" s="64"/>
    </row>
    <row r="18" ht="48" customHeight="1" spans="1:29">
      <c r="A18" s="73">
        <v>2019</v>
      </c>
      <c r="B18" s="74"/>
      <c r="C18" s="75" t="e">
        <f t="shared" si="2"/>
        <v>#REF!</v>
      </c>
      <c r="D18" s="75" t="e">
        <f t="shared" si="3"/>
        <v>#REF!</v>
      </c>
      <c r="E18" s="74"/>
      <c r="F18" s="74"/>
      <c r="G18" s="74"/>
      <c r="H18" s="74"/>
      <c r="I18" s="78" t="e">
        <f t="shared" si="4"/>
        <v>#REF!</v>
      </c>
      <c r="J18" s="78" t="e">
        <f t="shared" si="5"/>
        <v>#REF!</v>
      </c>
      <c r="K18" s="75"/>
      <c r="L18" s="75"/>
      <c r="M18" s="75"/>
      <c r="N18" s="75"/>
      <c r="O18" s="75" t="e">
        <f t="shared" si="6"/>
        <v>#REF!</v>
      </c>
      <c r="P18" s="75" t="e">
        <f t="shared" si="7"/>
        <v>#REF!</v>
      </c>
      <c r="Q18" s="91"/>
      <c r="R18" s="91"/>
      <c r="S18" s="91"/>
      <c r="T18" s="91"/>
      <c r="U18" s="75"/>
      <c r="V18" s="75">
        <f t="shared" si="8"/>
        <v>0</v>
      </c>
      <c r="W18" s="75" t="str">
        <f t="shared" si="9"/>
        <v>正确</v>
      </c>
      <c r="AC18" s="64"/>
    </row>
    <row r="19" ht="48" customHeight="1" spans="1:29">
      <c r="A19" s="73">
        <v>2020</v>
      </c>
      <c r="B19" s="74"/>
      <c r="C19" s="75" t="e">
        <f t="shared" si="2"/>
        <v>#REF!</v>
      </c>
      <c r="D19" s="75" t="e">
        <f t="shared" si="3"/>
        <v>#REF!</v>
      </c>
      <c r="E19" s="74"/>
      <c r="F19" s="74"/>
      <c r="G19" s="74"/>
      <c r="H19" s="74"/>
      <c r="I19" s="78" t="e">
        <f t="shared" si="4"/>
        <v>#REF!</v>
      </c>
      <c r="J19" s="78" t="e">
        <f t="shared" si="5"/>
        <v>#REF!</v>
      </c>
      <c r="K19" s="75"/>
      <c r="L19" s="75"/>
      <c r="M19" s="75"/>
      <c r="N19" s="75"/>
      <c r="O19" s="75" t="e">
        <f t="shared" si="6"/>
        <v>#REF!</v>
      </c>
      <c r="P19" s="75" t="e">
        <f t="shared" si="7"/>
        <v>#REF!</v>
      </c>
      <c r="Q19" s="91"/>
      <c r="R19" s="91"/>
      <c r="S19" s="91"/>
      <c r="T19" s="91"/>
      <c r="U19" s="75"/>
      <c r="V19" s="75">
        <f t="shared" si="8"/>
        <v>0</v>
      </c>
      <c r="W19" s="75" t="str">
        <f t="shared" si="9"/>
        <v>正确</v>
      </c>
      <c r="AC19" s="64"/>
    </row>
    <row r="20" spans="4:5">
      <c r="D20" s="76"/>
      <c r="E20" s="76"/>
    </row>
  </sheetData>
  <mergeCells count="28">
    <mergeCell ref="A2:W2"/>
    <mergeCell ref="C4:I4"/>
    <mergeCell ref="E5:I5"/>
    <mergeCell ref="A4:A7"/>
    <mergeCell ref="B4:B7"/>
    <mergeCell ref="C5:C7"/>
    <mergeCell ref="D5:D7"/>
    <mergeCell ref="E6:E7"/>
    <mergeCell ref="F6:F7"/>
    <mergeCell ref="G6:G7"/>
    <mergeCell ref="H6:H7"/>
    <mergeCell ref="I6:I7"/>
    <mergeCell ref="J4:J7"/>
    <mergeCell ref="K6:K7"/>
    <mergeCell ref="L6:L7"/>
    <mergeCell ref="M6:M7"/>
    <mergeCell ref="N6:N7"/>
    <mergeCell ref="O4:O7"/>
    <mergeCell ref="P4:P7"/>
    <mergeCell ref="Q6:Q7"/>
    <mergeCell ref="R6:R7"/>
    <mergeCell ref="S6:S7"/>
    <mergeCell ref="T6:T7"/>
    <mergeCell ref="U6:U7"/>
    <mergeCell ref="V6:V7"/>
    <mergeCell ref="W4:W7"/>
    <mergeCell ref="Q4:V5"/>
    <mergeCell ref="K4:N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87"/>
  <sheetViews>
    <sheetView tabSelected="1" topLeftCell="A60" workbookViewId="0">
      <selection activeCell="C65" sqref="C65"/>
    </sheetView>
  </sheetViews>
  <sheetFormatPr defaultColWidth="9" defaultRowHeight="12.75"/>
  <cols>
    <col min="1" max="1" width="6.65" style="1" customWidth="1"/>
    <col min="2" max="2" width="5.625" style="1" customWidth="1"/>
    <col min="3" max="3" width="8.975" style="1" customWidth="1"/>
    <col min="4" max="4" width="8.21666666666667" style="1" customWidth="1"/>
    <col min="5" max="9" width="5" style="1" customWidth="1"/>
    <col min="10" max="10" width="6.96666666666667" style="1" customWidth="1"/>
    <col min="11" max="11" width="6.63333333333333" style="1" customWidth="1"/>
    <col min="12" max="12" width="11.375" style="7" customWidth="1"/>
    <col min="13" max="20" width="7.90833333333333" style="1" customWidth="1"/>
    <col min="21" max="21" width="11.5" style="1" customWidth="1"/>
    <col min="22" max="24" width="7.90833333333333" style="1" customWidth="1"/>
    <col min="25" max="25" width="7.09166666666667" style="1" customWidth="1"/>
    <col min="26" max="26" width="12.25" style="1" customWidth="1"/>
    <col min="27" max="34" width="7.09166666666667" style="1" customWidth="1"/>
    <col min="35" max="35" width="9.01666666666667" style="1" customWidth="1"/>
    <col min="36" max="40" width="7.09166666666667" style="1" customWidth="1"/>
    <col min="41" max="41" width="12.125" style="1" customWidth="1"/>
    <col min="42" max="45" width="5.725" style="1" customWidth="1"/>
    <col min="46" max="46" width="7.18333333333333" style="1" customWidth="1"/>
    <col min="47" max="48" width="8.725" style="1" customWidth="1"/>
    <col min="49" max="49" width="10.9083333333333" style="1" customWidth="1"/>
    <col min="50" max="16384" width="9" style="1"/>
  </cols>
  <sheetData>
    <row r="1" s="1" customFormat="1" ht="25" customHeight="1" spans="1:12">
      <c r="A1" s="1" t="s">
        <v>31</v>
      </c>
      <c r="L1" s="7"/>
    </row>
    <row r="2" s="1" customFormat="1" ht="26.25" spans="1:49">
      <c r="A2" s="8" t="s">
        <v>32</v>
      </c>
      <c r="B2" s="9"/>
      <c r="C2" s="9"/>
      <c r="D2" s="9"/>
      <c r="E2" s="9"/>
      <c r="F2" s="9"/>
      <c r="G2" s="9"/>
      <c r="H2" s="9"/>
      <c r="I2" s="9"/>
      <c r="J2" s="9"/>
      <c r="K2" s="8"/>
      <c r="L2" s="32"/>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row>
    <row r="3" s="1" customFormat="1" ht="29" customHeight="1" spans="1:49">
      <c r="A3" s="10" t="s">
        <v>33</v>
      </c>
      <c r="B3" s="10"/>
      <c r="C3" s="10"/>
      <c r="D3" s="10"/>
      <c r="E3" s="10"/>
      <c r="F3" s="10"/>
      <c r="G3" s="10"/>
      <c r="H3" s="10"/>
      <c r="I3" s="10"/>
      <c r="J3" s="10"/>
      <c r="K3" s="10"/>
      <c r="L3" s="33"/>
      <c r="M3" s="10"/>
      <c r="N3" s="10"/>
      <c r="O3" s="10"/>
      <c r="P3" s="10"/>
      <c r="Q3" s="10"/>
      <c r="R3" s="10"/>
      <c r="S3" s="10"/>
      <c r="T3" s="10"/>
      <c r="U3" s="10"/>
      <c r="V3" s="10"/>
      <c r="W3" s="10"/>
      <c r="X3" s="48"/>
      <c r="Y3" s="10"/>
      <c r="Z3" s="10"/>
      <c r="AA3" s="10"/>
      <c r="AB3" s="10"/>
      <c r="AC3" s="10"/>
      <c r="AD3" s="10"/>
      <c r="AE3" s="10"/>
      <c r="AF3" s="10"/>
      <c r="AG3" s="10"/>
      <c r="AH3" s="10"/>
      <c r="AI3" s="10"/>
      <c r="AJ3" s="10"/>
      <c r="AK3" s="10"/>
      <c r="AL3" s="10"/>
      <c r="AM3" s="10"/>
      <c r="AN3" s="10"/>
      <c r="AO3" s="48"/>
      <c r="AP3" s="10"/>
      <c r="AQ3" s="10"/>
      <c r="AR3" s="10"/>
      <c r="AS3" s="10"/>
      <c r="AT3" s="10"/>
      <c r="AU3" s="10"/>
      <c r="AV3" s="48"/>
      <c r="AW3" s="10"/>
    </row>
    <row r="4" s="2" customFormat="1" ht="29.25" customHeight="1" spans="1:49">
      <c r="A4" s="11" t="s">
        <v>4</v>
      </c>
      <c r="B4" s="11" t="s">
        <v>34</v>
      </c>
      <c r="C4" s="11"/>
      <c r="D4" s="11"/>
      <c r="E4" s="11"/>
      <c r="F4" s="11"/>
      <c r="G4" s="11"/>
      <c r="H4" s="11"/>
      <c r="I4" s="11"/>
      <c r="J4" s="11"/>
      <c r="K4" s="11"/>
      <c r="L4" s="34"/>
      <c r="M4" s="11"/>
      <c r="N4" s="11"/>
      <c r="O4" s="11"/>
      <c r="P4" s="11"/>
      <c r="Q4" s="11"/>
      <c r="R4" s="11"/>
      <c r="S4" s="11"/>
      <c r="T4" s="11"/>
      <c r="U4" s="11"/>
      <c r="V4" s="11"/>
      <c r="W4" s="11"/>
      <c r="X4" s="12" t="s">
        <v>35</v>
      </c>
      <c r="Y4" s="11" t="s">
        <v>36</v>
      </c>
      <c r="Z4" s="11"/>
      <c r="AA4" s="11"/>
      <c r="AB4" s="11"/>
      <c r="AC4" s="11"/>
      <c r="AD4" s="11"/>
      <c r="AE4" s="11"/>
      <c r="AF4" s="11"/>
      <c r="AG4" s="11"/>
      <c r="AH4" s="11"/>
      <c r="AI4" s="11"/>
      <c r="AJ4" s="11"/>
      <c r="AK4" s="11"/>
      <c r="AL4" s="11"/>
      <c r="AM4" s="11"/>
      <c r="AN4" s="11"/>
      <c r="AO4" s="11" t="s">
        <v>10</v>
      </c>
      <c r="AP4" s="34" t="s">
        <v>11</v>
      </c>
      <c r="AQ4" s="34"/>
      <c r="AR4" s="34"/>
      <c r="AS4" s="34"/>
      <c r="AT4" s="34"/>
      <c r="AU4" s="34"/>
      <c r="AV4" s="11" t="s">
        <v>37</v>
      </c>
      <c r="AW4" s="11" t="s">
        <v>38</v>
      </c>
    </row>
    <row r="5" s="2" customFormat="1" ht="26.25" customHeight="1" spans="1:49">
      <c r="A5" s="11"/>
      <c r="B5" s="11" t="s">
        <v>39</v>
      </c>
      <c r="C5" s="11" t="s">
        <v>40</v>
      </c>
      <c r="D5" s="12" t="s">
        <v>41</v>
      </c>
      <c r="E5" s="11" t="s">
        <v>42</v>
      </c>
      <c r="F5" s="11"/>
      <c r="G5" s="11"/>
      <c r="H5" s="11" t="s">
        <v>43</v>
      </c>
      <c r="I5" s="11" t="s">
        <v>44</v>
      </c>
      <c r="J5" s="11" t="s">
        <v>45</v>
      </c>
      <c r="K5" s="12" t="s">
        <v>46</v>
      </c>
      <c r="L5" s="34" t="s">
        <v>47</v>
      </c>
      <c r="M5" s="11" t="s">
        <v>48</v>
      </c>
      <c r="N5" s="11"/>
      <c r="O5" s="11"/>
      <c r="P5" s="11"/>
      <c r="Q5" s="11"/>
      <c r="R5" s="11"/>
      <c r="S5" s="11"/>
      <c r="T5" s="11"/>
      <c r="U5" s="11" t="s">
        <v>49</v>
      </c>
      <c r="V5" s="11"/>
      <c r="W5" s="11"/>
      <c r="X5" s="13"/>
      <c r="Y5" s="11" t="s">
        <v>50</v>
      </c>
      <c r="Z5" s="11"/>
      <c r="AA5" s="11"/>
      <c r="AB5" s="11"/>
      <c r="AC5" s="11"/>
      <c r="AD5" s="11"/>
      <c r="AE5" s="11"/>
      <c r="AF5" s="11"/>
      <c r="AG5" s="11"/>
      <c r="AH5" s="11" t="s">
        <v>51</v>
      </c>
      <c r="AI5" s="11"/>
      <c r="AJ5" s="11"/>
      <c r="AK5" s="11"/>
      <c r="AL5" s="11"/>
      <c r="AM5" s="11"/>
      <c r="AN5" s="11"/>
      <c r="AO5" s="11"/>
      <c r="AP5" s="34"/>
      <c r="AQ5" s="34"/>
      <c r="AR5" s="34"/>
      <c r="AS5" s="34"/>
      <c r="AT5" s="34"/>
      <c r="AU5" s="34"/>
      <c r="AV5" s="11"/>
      <c r="AW5" s="11"/>
    </row>
    <row r="6" s="2" customFormat="1" ht="21" customHeight="1" spans="1:49">
      <c r="A6" s="11"/>
      <c r="B6" s="11"/>
      <c r="C6" s="11"/>
      <c r="D6" s="13"/>
      <c r="E6" s="11"/>
      <c r="F6" s="11"/>
      <c r="G6" s="11"/>
      <c r="H6" s="11"/>
      <c r="I6" s="11"/>
      <c r="J6" s="11"/>
      <c r="K6" s="13"/>
      <c r="L6" s="34"/>
      <c r="M6" s="11" t="s">
        <v>16</v>
      </c>
      <c r="N6" s="11" t="s">
        <v>17</v>
      </c>
      <c r="O6" s="11" t="s">
        <v>18</v>
      </c>
      <c r="P6" s="11" t="s">
        <v>52</v>
      </c>
      <c r="Q6" s="11" t="s">
        <v>53</v>
      </c>
      <c r="R6" s="49" t="s">
        <v>54</v>
      </c>
      <c r="S6" s="49"/>
      <c r="T6" s="49"/>
      <c r="U6" s="11" t="s">
        <v>55</v>
      </c>
      <c r="V6" s="11" t="s">
        <v>56</v>
      </c>
      <c r="W6" s="11" t="s">
        <v>57</v>
      </c>
      <c r="X6" s="13"/>
      <c r="Y6" s="12" t="s">
        <v>58</v>
      </c>
      <c r="Z6" s="11" t="s">
        <v>59</v>
      </c>
      <c r="AA6" s="11" t="s">
        <v>60</v>
      </c>
      <c r="AB6" s="11" t="s">
        <v>61</v>
      </c>
      <c r="AC6" s="11" t="s">
        <v>62</v>
      </c>
      <c r="AD6" s="11" t="s">
        <v>63</v>
      </c>
      <c r="AE6" s="11" t="s">
        <v>64</v>
      </c>
      <c r="AF6" s="11" t="s">
        <v>65</v>
      </c>
      <c r="AG6" s="11" t="s">
        <v>66</v>
      </c>
      <c r="AH6" s="11" t="s">
        <v>67</v>
      </c>
      <c r="AI6" s="11" t="s">
        <v>68</v>
      </c>
      <c r="AJ6" s="11" t="s">
        <v>69</v>
      </c>
      <c r="AK6" s="11" t="s">
        <v>70</v>
      </c>
      <c r="AL6" s="11" t="s">
        <v>71</v>
      </c>
      <c r="AM6" s="11"/>
      <c r="AN6" s="11" t="s">
        <v>72</v>
      </c>
      <c r="AO6" s="11"/>
      <c r="AP6" s="11" t="s">
        <v>25</v>
      </c>
      <c r="AQ6" s="11" t="s">
        <v>26</v>
      </c>
      <c r="AR6" s="11" t="s">
        <v>27</v>
      </c>
      <c r="AS6" s="11" t="s">
        <v>28</v>
      </c>
      <c r="AT6" s="11" t="s">
        <v>29</v>
      </c>
      <c r="AU6" s="11" t="s">
        <v>73</v>
      </c>
      <c r="AV6" s="11"/>
      <c r="AW6" s="11"/>
    </row>
    <row r="7" s="2" customFormat="1" ht="30" customHeight="1" spans="1:49">
      <c r="A7" s="11"/>
      <c r="B7" s="11"/>
      <c r="C7" s="11"/>
      <c r="D7" s="13"/>
      <c r="E7" s="11"/>
      <c r="F7" s="11"/>
      <c r="G7" s="11"/>
      <c r="H7" s="11"/>
      <c r="I7" s="11"/>
      <c r="J7" s="11"/>
      <c r="K7" s="14"/>
      <c r="L7" s="34"/>
      <c r="M7" s="11"/>
      <c r="N7" s="11"/>
      <c r="O7" s="11"/>
      <c r="P7" s="11"/>
      <c r="Q7" s="11"/>
      <c r="R7" s="49" t="s">
        <v>74</v>
      </c>
      <c r="S7" s="49" t="s">
        <v>75</v>
      </c>
      <c r="T7" s="49" t="s">
        <v>76</v>
      </c>
      <c r="U7" s="11"/>
      <c r="V7" s="11"/>
      <c r="W7" s="11"/>
      <c r="X7" s="14"/>
      <c r="Y7" s="14"/>
      <c r="Z7" s="11"/>
      <c r="AA7" s="11"/>
      <c r="AB7" s="11"/>
      <c r="AC7" s="11"/>
      <c r="AD7" s="11"/>
      <c r="AE7" s="11"/>
      <c r="AF7" s="11"/>
      <c r="AG7" s="11"/>
      <c r="AH7" s="11"/>
      <c r="AI7" s="11"/>
      <c r="AJ7" s="11"/>
      <c r="AK7" s="11"/>
      <c r="AL7" s="11" t="s">
        <v>77</v>
      </c>
      <c r="AM7" s="11" t="s">
        <v>78</v>
      </c>
      <c r="AN7" s="11"/>
      <c r="AO7" s="11"/>
      <c r="AP7" s="11"/>
      <c r="AQ7" s="11"/>
      <c r="AR7" s="11"/>
      <c r="AS7" s="11"/>
      <c r="AT7" s="11"/>
      <c r="AU7" s="11"/>
      <c r="AV7" s="11"/>
      <c r="AW7" s="11"/>
    </row>
    <row r="8" s="3" customFormat="1" ht="45" customHeight="1" spans="1:49">
      <c r="A8" s="11"/>
      <c r="B8" s="11"/>
      <c r="C8" s="11"/>
      <c r="D8" s="14"/>
      <c r="E8" s="11" t="s">
        <v>79</v>
      </c>
      <c r="F8" s="11" t="s">
        <v>80</v>
      </c>
      <c r="G8" s="11" t="s">
        <v>81</v>
      </c>
      <c r="H8" s="11"/>
      <c r="I8" s="11"/>
      <c r="J8" s="11"/>
      <c r="K8" s="35" t="s">
        <v>30</v>
      </c>
      <c r="L8" s="34">
        <f>SUM(L10:L80)</f>
        <v>20565.033</v>
      </c>
      <c r="M8" s="34">
        <f>SUM(M10:M80)</f>
        <v>160.49</v>
      </c>
      <c r="N8" s="34">
        <f>SUM(N10:N80)</f>
        <v>5784.46</v>
      </c>
      <c r="O8" s="34">
        <f>SUM(O10:O80)</f>
        <v>13552.083</v>
      </c>
      <c r="P8" s="34"/>
      <c r="Q8" s="34"/>
      <c r="R8" s="34"/>
      <c r="S8" s="34">
        <f>SUM(S10:S80)</f>
        <v>1068</v>
      </c>
      <c r="T8" s="34"/>
      <c r="U8" s="50">
        <f>SUM(U10:U80)</f>
        <v>16825.3322</v>
      </c>
      <c r="V8" s="34">
        <f>SUM(V10:V80)</f>
        <v>3739.7008</v>
      </c>
      <c r="W8" s="34">
        <f>SUM(W10:W80)</f>
        <v>3739.7008</v>
      </c>
      <c r="X8" s="34"/>
      <c r="Y8" s="34"/>
      <c r="Z8" s="34">
        <f>SUM(Z10:Z80)</f>
        <v>5286.976</v>
      </c>
      <c r="AA8" s="34"/>
      <c r="AB8" s="34"/>
      <c r="AC8" s="34"/>
      <c r="AD8" s="34"/>
      <c r="AE8" s="34"/>
      <c r="AF8" s="34"/>
      <c r="AG8" s="34"/>
      <c r="AH8" s="34"/>
      <c r="AI8" s="34"/>
      <c r="AJ8" s="34"/>
      <c r="AK8" s="34"/>
      <c r="AL8" s="34"/>
      <c r="AM8" s="34"/>
      <c r="AN8" s="34"/>
      <c r="AO8" s="34">
        <f>SUM(AO10:AO80)</f>
        <v>11538.3562</v>
      </c>
      <c r="AP8" s="34"/>
      <c r="AQ8" s="34"/>
      <c r="AR8" s="34"/>
      <c r="AS8" s="34"/>
      <c r="AT8" s="34"/>
      <c r="AU8" s="34"/>
      <c r="AV8" s="11"/>
      <c r="AW8" s="11"/>
    </row>
    <row r="9" s="3" customFormat="1" ht="30" customHeight="1" spans="1:49">
      <c r="A9" s="15" t="s">
        <v>82</v>
      </c>
      <c r="B9" s="15" t="s">
        <v>83</v>
      </c>
      <c r="C9" s="15" t="s">
        <v>84</v>
      </c>
      <c r="D9" s="15" t="s">
        <v>85</v>
      </c>
      <c r="E9" s="15" t="s">
        <v>86</v>
      </c>
      <c r="F9" s="15" t="s">
        <v>87</v>
      </c>
      <c r="G9" s="15" t="s">
        <v>88</v>
      </c>
      <c r="H9" s="15" t="s">
        <v>89</v>
      </c>
      <c r="I9" s="15" t="s">
        <v>90</v>
      </c>
      <c r="J9" s="15" t="s">
        <v>91</v>
      </c>
      <c r="K9" s="15" t="s">
        <v>92</v>
      </c>
      <c r="L9" s="36" t="s">
        <v>93</v>
      </c>
      <c r="M9" s="15" t="s">
        <v>94</v>
      </c>
      <c r="N9" s="15" t="s">
        <v>95</v>
      </c>
      <c r="O9" s="15" t="s">
        <v>96</v>
      </c>
      <c r="P9" s="15" t="s">
        <v>97</v>
      </c>
      <c r="Q9" s="15" t="s">
        <v>98</v>
      </c>
      <c r="R9" s="15" t="s">
        <v>99</v>
      </c>
      <c r="S9" s="15" t="s">
        <v>100</v>
      </c>
      <c r="T9" s="15" t="s">
        <v>101</v>
      </c>
      <c r="U9" s="15" t="s">
        <v>102</v>
      </c>
      <c r="V9" s="15" t="s">
        <v>103</v>
      </c>
      <c r="W9" s="15" t="s">
        <v>104</v>
      </c>
      <c r="X9" s="15" t="s">
        <v>105</v>
      </c>
      <c r="Y9" s="15" t="s">
        <v>106</v>
      </c>
      <c r="Z9" s="15" t="s">
        <v>107</v>
      </c>
      <c r="AA9" s="15" t="s">
        <v>108</v>
      </c>
      <c r="AB9" s="15" t="s">
        <v>109</v>
      </c>
      <c r="AC9" s="15" t="s">
        <v>110</v>
      </c>
      <c r="AD9" s="15" t="s">
        <v>111</v>
      </c>
      <c r="AE9" s="15" t="s">
        <v>112</v>
      </c>
      <c r="AF9" s="15" t="s">
        <v>113</v>
      </c>
      <c r="AG9" s="15" t="s">
        <v>114</v>
      </c>
      <c r="AH9" s="15" t="s">
        <v>115</v>
      </c>
      <c r="AI9" s="15" t="s">
        <v>116</v>
      </c>
      <c r="AJ9" s="15" t="s">
        <v>117</v>
      </c>
      <c r="AK9" s="15" t="s">
        <v>118</v>
      </c>
      <c r="AL9" s="15" t="s">
        <v>119</v>
      </c>
      <c r="AM9" s="15" t="s">
        <v>120</v>
      </c>
      <c r="AN9" s="15" t="s">
        <v>121</v>
      </c>
      <c r="AO9" s="15" t="s">
        <v>122</v>
      </c>
      <c r="AP9" s="55" t="s">
        <v>123</v>
      </c>
      <c r="AQ9" s="55" t="s">
        <v>124</v>
      </c>
      <c r="AR9" s="55" t="s">
        <v>125</v>
      </c>
      <c r="AS9" s="55" t="s">
        <v>126</v>
      </c>
      <c r="AT9" s="55" t="s">
        <v>127</v>
      </c>
      <c r="AU9" s="55" t="s">
        <v>128</v>
      </c>
      <c r="AV9" s="55" t="s">
        <v>129</v>
      </c>
      <c r="AW9" s="55" t="s">
        <v>130</v>
      </c>
    </row>
    <row r="10" s="1" customFormat="1" ht="78.75" spans="1:49">
      <c r="A10" s="16">
        <v>180</v>
      </c>
      <c r="B10" s="17" t="s">
        <v>131</v>
      </c>
      <c r="C10" s="17" t="s">
        <v>132</v>
      </c>
      <c r="D10" s="17" t="s">
        <v>133</v>
      </c>
      <c r="E10" s="17" t="s">
        <v>134</v>
      </c>
      <c r="F10" s="17" t="s">
        <v>135</v>
      </c>
      <c r="G10" s="18"/>
      <c r="H10" s="17" t="s">
        <v>136</v>
      </c>
      <c r="I10" s="17" t="s">
        <v>137</v>
      </c>
      <c r="J10" s="17" t="s">
        <v>138</v>
      </c>
      <c r="K10" s="17">
        <v>2014</v>
      </c>
      <c r="L10" s="19">
        <v>45</v>
      </c>
      <c r="M10" s="17">
        <v>45</v>
      </c>
      <c r="N10" s="18"/>
      <c r="O10" s="18"/>
      <c r="P10" s="18"/>
      <c r="Q10" s="18"/>
      <c r="R10" s="18"/>
      <c r="S10" s="18"/>
      <c r="T10" s="18"/>
      <c r="U10" s="18">
        <v>45</v>
      </c>
      <c r="V10" s="18">
        <v>0</v>
      </c>
      <c r="W10" s="18">
        <v>0</v>
      </c>
      <c r="X10" s="18" t="s">
        <v>139</v>
      </c>
      <c r="Y10" s="16" t="s">
        <v>140</v>
      </c>
      <c r="Z10" s="18">
        <v>45</v>
      </c>
      <c r="AA10" s="18"/>
      <c r="AB10" s="16" t="s">
        <v>141</v>
      </c>
      <c r="AC10" s="16" t="s">
        <v>142</v>
      </c>
      <c r="AD10" s="16" t="s">
        <v>143</v>
      </c>
      <c r="AE10" s="16" t="s">
        <v>144</v>
      </c>
      <c r="AF10" s="16" t="s">
        <v>145</v>
      </c>
      <c r="AG10" s="16"/>
      <c r="AH10" s="16" t="s">
        <v>138</v>
      </c>
      <c r="AI10" s="16"/>
      <c r="AJ10" s="16" t="s">
        <v>138</v>
      </c>
      <c r="AK10" s="16" t="s">
        <v>146</v>
      </c>
      <c r="AL10" s="16" t="s">
        <v>138</v>
      </c>
      <c r="AM10" s="16" t="s">
        <v>147</v>
      </c>
      <c r="AN10" s="16" t="s">
        <v>148</v>
      </c>
      <c r="AO10" s="16"/>
      <c r="AP10" s="18"/>
      <c r="AQ10" s="18"/>
      <c r="AR10" s="18"/>
      <c r="AS10" s="18"/>
      <c r="AT10" s="18"/>
      <c r="AU10" s="18"/>
      <c r="AV10" s="18" t="s">
        <v>149</v>
      </c>
      <c r="AW10" s="16"/>
    </row>
    <row r="11" s="1" customFormat="1" ht="141" customHeight="1" spans="1:49">
      <c r="A11" s="16">
        <v>462</v>
      </c>
      <c r="B11" s="17" t="s">
        <v>150</v>
      </c>
      <c r="C11" s="17" t="s">
        <v>151</v>
      </c>
      <c r="D11" s="17" t="s">
        <v>152</v>
      </c>
      <c r="E11" s="17" t="s">
        <v>153</v>
      </c>
      <c r="F11" s="17" t="s">
        <v>154</v>
      </c>
      <c r="G11" s="18"/>
      <c r="H11" s="17" t="s">
        <v>136</v>
      </c>
      <c r="I11" s="17" t="s">
        <v>155</v>
      </c>
      <c r="J11" s="17" t="s">
        <v>138</v>
      </c>
      <c r="K11" s="17">
        <v>2015</v>
      </c>
      <c r="L11" s="19">
        <v>56</v>
      </c>
      <c r="M11" s="17">
        <v>56</v>
      </c>
      <c r="N11" s="18"/>
      <c r="O11" s="18"/>
      <c r="P11" s="18"/>
      <c r="Q11" s="18"/>
      <c r="R11" s="18"/>
      <c r="S11" s="18"/>
      <c r="T11" s="18"/>
      <c r="U11" s="18">
        <v>56</v>
      </c>
      <c r="V11" s="18">
        <v>0</v>
      </c>
      <c r="W11" s="18">
        <v>0</v>
      </c>
      <c r="X11" s="18" t="s">
        <v>139</v>
      </c>
      <c r="Y11" s="16" t="s">
        <v>156</v>
      </c>
      <c r="Z11" s="18">
        <v>56</v>
      </c>
      <c r="AA11" s="18"/>
      <c r="AB11" s="16" t="s">
        <v>141</v>
      </c>
      <c r="AC11" s="16" t="s">
        <v>142</v>
      </c>
      <c r="AD11" s="16" t="s">
        <v>143</v>
      </c>
      <c r="AE11" s="16" t="s">
        <v>157</v>
      </c>
      <c r="AF11" s="16" t="s">
        <v>145</v>
      </c>
      <c r="AG11" s="16"/>
      <c r="AH11" s="16" t="s">
        <v>138</v>
      </c>
      <c r="AI11" s="16"/>
      <c r="AJ11" s="16" t="s">
        <v>138</v>
      </c>
      <c r="AK11" s="16" t="s">
        <v>146</v>
      </c>
      <c r="AL11" s="16" t="s">
        <v>138</v>
      </c>
      <c r="AM11" s="16" t="s">
        <v>147</v>
      </c>
      <c r="AN11" s="16" t="s">
        <v>148</v>
      </c>
      <c r="AO11" s="18"/>
      <c r="AP11" s="18"/>
      <c r="AQ11" s="18"/>
      <c r="AR11" s="18"/>
      <c r="AS11" s="18"/>
      <c r="AT11" s="18"/>
      <c r="AU11" s="18"/>
      <c r="AV11" s="18" t="s">
        <v>149</v>
      </c>
      <c r="AW11" s="16"/>
    </row>
    <row r="12" s="1" customFormat="1" ht="82" customHeight="1" spans="1:49">
      <c r="A12" s="16">
        <v>572</v>
      </c>
      <c r="B12" s="17" t="s">
        <v>158</v>
      </c>
      <c r="C12" s="19" t="s">
        <v>159</v>
      </c>
      <c r="D12" s="17" t="s">
        <v>160</v>
      </c>
      <c r="E12" s="17" t="s">
        <v>153</v>
      </c>
      <c r="F12" s="17" t="s">
        <v>154</v>
      </c>
      <c r="G12" s="16"/>
      <c r="H12" s="16" t="s">
        <v>136</v>
      </c>
      <c r="I12" s="17" t="s">
        <v>137</v>
      </c>
      <c r="J12" s="17" t="s">
        <v>138</v>
      </c>
      <c r="K12" s="16">
        <v>2016</v>
      </c>
      <c r="L12" s="19">
        <v>100</v>
      </c>
      <c r="M12" s="18"/>
      <c r="N12" s="17">
        <v>100</v>
      </c>
      <c r="O12" s="18"/>
      <c r="P12" s="18"/>
      <c r="Q12" s="18"/>
      <c r="R12" s="18"/>
      <c r="S12" s="18"/>
      <c r="T12" s="18"/>
      <c r="U12" s="16">
        <v>100</v>
      </c>
      <c r="V12" s="16">
        <v>0</v>
      </c>
      <c r="W12" s="16">
        <v>0</v>
      </c>
      <c r="X12" s="18" t="s">
        <v>139</v>
      </c>
      <c r="Y12" s="16" t="s">
        <v>161</v>
      </c>
      <c r="Z12" s="16">
        <v>100</v>
      </c>
      <c r="AA12" s="16"/>
      <c r="AB12" s="16" t="s">
        <v>141</v>
      </c>
      <c r="AC12" s="16" t="s">
        <v>142</v>
      </c>
      <c r="AD12" s="16" t="s">
        <v>143</v>
      </c>
      <c r="AE12" s="16" t="s">
        <v>157</v>
      </c>
      <c r="AF12" s="16" t="s">
        <v>145</v>
      </c>
      <c r="AG12" s="16"/>
      <c r="AH12" s="16" t="s">
        <v>138</v>
      </c>
      <c r="AI12" s="16"/>
      <c r="AJ12" s="16" t="s">
        <v>138</v>
      </c>
      <c r="AK12" s="16" t="s">
        <v>146</v>
      </c>
      <c r="AL12" s="16" t="s">
        <v>138</v>
      </c>
      <c r="AM12" s="16" t="s">
        <v>147</v>
      </c>
      <c r="AN12" s="16" t="s">
        <v>148</v>
      </c>
      <c r="AO12" s="18"/>
      <c r="AP12" s="18"/>
      <c r="AQ12" s="18"/>
      <c r="AR12" s="18"/>
      <c r="AS12" s="18"/>
      <c r="AT12" s="18"/>
      <c r="AU12" s="18"/>
      <c r="AV12" s="18" t="s">
        <v>149</v>
      </c>
      <c r="AW12" s="16"/>
    </row>
    <row r="13" s="1" customFormat="1" ht="81" customHeight="1" spans="1:49">
      <c r="A13" s="16">
        <v>1728</v>
      </c>
      <c r="B13" s="17" t="s">
        <v>162</v>
      </c>
      <c r="C13" s="19" t="s">
        <v>163</v>
      </c>
      <c r="D13" s="17" t="s">
        <v>164</v>
      </c>
      <c r="E13" s="17" t="s">
        <v>165</v>
      </c>
      <c r="F13" s="17" t="s">
        <v>166</v>
      </c>
      <c r="G13" s="16"/>
      <c r="H13" s="16" t="s">
        <v>167</v>
      </c>
      <c r="I13" s="17" t="s">
        <v>137</v>
      </c>
      <c r="J13" s="17" t="s">
        <v>138</v>
      </c>
      <c r="K13" s="17">
        <v>2016</v>
      </c>
      <c r="L13" s="37">
        <v>67</v>
      </c>
      <c r="M13" s="18"/>
      <c r="N13" s="18"/>
      <c r="O13" s="20">
        <v>67</v>
      </c>
      <c r="P13" s="18"/>
      <c r="Q13" s="18"/>
      <c r="R13" s="18"/>
      <c r="S13" s="18"/>
      <c r="T13" s="18"/>
      <c r="U13" s="16">
        <v>67</v>
      </c>
      <c r="V13" s="16">
        <v>0</v>
      </c>
      <c r="W13" s="16">
        <v>0</v>
      </c>
      <c r="X13" s="18" t="s">
        <v>139</v>
      </c>
      <c r="Y13" s="16" t="s">
        <v>168</v>
      </c>
      <c r="Z13" s="16">
        <v>67</v>
      </c>
      <c r="AA13" s="16"/>
      <c r="AB13" s="16" t="s">
        <v>141</v>
      </c>
      <c r="AC13" s="16" t="s">
        <v>142</v>
      </c>
      <c r="AD13" s="16" t="s">
        <v>143</v>
      </c>
      <c r="AE13" s="16" t="s">
        <v>157</v>
      </c>
      <c r="AF13" s="16" t="s">
        <v>145</v>
      </c>
      <c r="AG13" s="16"/>
      <c r="AH13" s="16" t="s">
        <v>138</v>
      </c>
      <c r="AI13" s="16"/>
      <c r="AJ13" s="16" t="s">
        <v>138</v>
      </c>
      <c r="AK13" s="16" t="s">
        <v>146</v>
      </c>
      <c r="AL13" s="16" t="s">
        <v>138</v>
      </c>
      <c r="AM13" s="16" t="s">
        <v>147</v>
      </c>
      <c r="AN13" s="16" t="s">
        <v>148</v>
      </c>
      <c r="AO13" s="16"/>
      <c r="AP13" s="16"/>
      <c r="AQ13" s="16"/>
      <c r="AR13" s="16"/>
      <c r="AS13" s="16"/>
      <c r="AT13" s="18"/>
      <c r="AU13" s="16"/>
      <c r="AV13" s="18" t="s">
        <v>149</v>
      </c>
      <c r="AW13" s="16"/>
    </row>
    <row r="14" s="1" customFormat="1" ht="87" customHeight="1" spans="1:49">
      <c r="A14" s="16">
        <v>1729</v>
      </c>
      <c r="B14" s="17" t="s">
        <v>169</v>
      </c>
      <c r="C14" s="19" t="s">
        <v>170</v>
      </c>
      <c r="D14" s="17" t="s">
        <v>171</v>
      </c>
      <c r="E14" s="17" t="s">
        <v>172</v>
      </c>
      <c r="F14" s="17" t="s">
        <v>172</v>
      </c>
      <c r="G14" s="16"/>
      <c r="H14" s="16" t="s">
        <v>167</v>
      </c>
      <c r="I14" s="17" t="s">
        <v>137</v>
      </c>
      <c r="J14" s="17" t="s">
        <v>138</v>
      </c>
      <c r="K14" s="17">
        <v>2016</v>
      </c>
      <c r="L14" s="37">
        <v>68</v>
      </c>
      <c r="M14" s="18"/>
      <c r="N14" s="18"/>
      <c r="O14" s="20">
        <v>68</v>
      </c>
      <c r="P14" s="18"/>
      <c r="Q14" s="18"/>
      <c r="R14" s="18"/>
      <c r="S14" s="18"/>
      <c r="T14" s="18"/>
      <c r="U14" s="16">
        <v>64.86</v>
      </c>
      <c r="V14" s="16">
        <v>3.14</v>
      </c>
      <c r="W14" s="16">
        <v>3.14</v>
      </c>
      <c r="X14" s="18" t="s">
        <v>139</v>
      </c>
      <c r="Y14" s="16" t="s">
        <v>173</v>
      </c>
      <c r="Z14" s="16">
        <v>64.86</v>
      </c>
      <c r="AA14" s="16"/>
      <c r="AB14" s="16" t="s">
        <v>141</v>
      </c>
      <c r="AC14" s="16" t="s">
        <v>142</v>
      </c>
      <c r="AD14" s="16" t="s">
        <v>143</v>
      </c>
      <c r="AE14" s="16" t="s">
        <v>157</v>
      </c>
      <c r="AF14" s="16" t="s">
        <v>145</v>
      </c>
      <c r="AG14" s="16"/>
      <c r="AH14" s="16" t="s">
        <v>138</v>
      </c>
      <c r="AI14" s="16"/>
      <c r="AJ14" s="16" t="s">
        <v>138</v>
      </c>
      <c r="AK14" s="16" t="s">
        <v>146</v>
      </c>
      <c r="AL14" s="16" t="s">
        <v>138</v>
      </c>
      <c r="AM14" s="16" t="s">
        <v>147</v>
      </c>
      <c r="AN14" s="16" t="s">
        <v>148</v>
      </c>
      <c r="AO14" s="16"/>
      <c r="AP14" s="16"/>
      <c r="AQ14" s="16"/>
      <c r="AR14" s="16"/>
      <c r="AS14" s="16"/>
      <c r="AT14" s="18"/>
      <c r="AU14" s="16"/>
      <c r="AV14" s="18" t="s">
        <v>149</v>
      </c>
      <c r="AW14" s="16"/>
    </row>
    <row r="15" s="1" customFormat="1" ht="80" customHeight="1" spans="1:49">
      <c r="A15" s="16">
        <v>1730</v>
      </c>
      <c r="B15" s="17" t="s">
        <v>174</v>
      </c>
      <c r="C15" s="17" t="s">
        <v>175</v>
      </c>
      <c r="D15" s="17" t="s">
        <v>164</v>
      </c>
      <c r="E15" s="17" t="s">
        <v>176</v>
      </c>
      <c r="F15" s="17" t="s">
        <v>177</v>
      </c>
      <c r="G15" s="16"/>
      <c r="H15" s="16" t="s">
        <v>167</v>
      </c>
      <c r="I15" s="17" t="s">
        <v>137</v>
      </c>
      <c r="J15" s="17" t="s">
        <v>138</v>
      </c>
      <c r="K15" s="17">
        <v>2016</v>
      </c>
      <c r="L15" s="37">
        <v>95</v>
      </c>
      <c r="M15" s="18"/>
      <c r="N15" s="18"/>
      <c r="O15" s="20">
        <v>95</v>
      </c>
      <c r="P15" s="18"/>
      <c r="Q15" s="18"/>
      <c r="R15" s="18"/>
      <c r="S15" s="18"/>
      <c r="T15" s="18"/>
      <c r="U15" s="16">
        <v>95</v>
      </c>
      <c r="V15" s="16">
        <v>0</v>
      </c>
      <c r="W15" s="16">
        <v>0</v>
      </c>
      <c r="X15" s="18" t="s">
        <v>139</v>
      </c>
      <c r="Y15" s="16" t="s">
        <v>178</v>
      </c>
      <c r="Z15" s="16">
        <v>95</v>
      </c>
      <c r="AA15" s="16"/>
      <c r="AB15" s="16" t="s">
        <v>141</v>
      </c>
      <c r="AC15" s="16" t="s">
        <v>142</v>
      </c>
      <c r="AD15" s="16" t="s">
        <v>143</v>
      </c>
      <c r="AE15" s="16" t="s">
        <v>179</v>
      </c>
      <c r="AF15" s="16" t="s">
        <v>145</v>
      </c>
      <c r="AG15" s="16"/>
      <c r="AH15" s="16" t="s">
        <v>138</v>
      </c>
      <c r="AI15" s="16"/>
      <c r="AJ15" s="16" t="s">
        <v>138</v>
      </c>
      <c r="AK15" s="16" t="s">
        <v>146</v>
      </c>
      <c r="AL15" s="16" t="s">
        <v>138</v>
      </c>
      <c r="AM15" s="16" t="s">
        <v>147</v>
      </c>
      <c r="AN15" s="16" t="s">
        <v>148</v>
      </c>
      <c r="AO15" s="16"/>
      <c r="AP15" s="16"/>
      <c r="AQ15" s="16"/>
      <c r="AR15" s="16"/>
      <c r="AS15" s="16"/>
      <c r="AT15" s="18"/>
      <c r="AU15" s="16"/>
      <c r="AV15" s="18" t="s">
        <v>149</v>
      </c>
      <c r="AW15" s="16"/>
    </row>
    <row r="16" s="3" customFormat="1" ht="99" customHeight="1" spans="1:49">
      <c r="A16" s="16">
        <v>1731</v>
      </c>
      <c r="B16" s="17" t="s">
        <v>180</v>
      </c>
      <c r="C16" s="19" t="s">
        <v>181</v>
      </c>
      <c r="D16" s="17" t="s">
        <v>182</v>
      </c>
      <c r="E16" s="17" t="s">
        <v>183</v>
      </c>
      <c r="F16" s="17" t="s">
        <v>184</v>
      </c>
      <c r="G16" s="16"/>
      <c r="H16" s="16" t="s">
        <v>167</v>
      </c>
      <c r="I16" s="16" t="s">
        <v>137</v>
      </c>
      <c r="J16" s="37" t="s">
        <v>137</v>
      </c>
      <c r="K16" s="17">
        <v>2016</v>
      </c>
      <c r="L16" s="37">
        <v>200</v>
      </c>
      <c r="M16" s="18"/>
      <c r="N16" s="18"/>
      <c r="O16" s="20">
        <v>200</v>
      </c>
      <c r="P16" s="18"/>
      <c r="Q16" s="18"/>
      <c r="R16" s="18"/>
      <c r="S16" s="18"/>
      <c r="T16" s="18"/>
      <c r="U16" s="16">
        <v>30</v>
      </c>
      <c r="V16" s="16">
        <v>170</v>
      </c>
      <c r="W16" s="16">
        <v>170</v>
      </c>
      <c r="X16" s="16" t="s">
        <v>149</v>
      </c>
      <c r="Y16" s="16"/>
      <c r="Z16" s="16"/>
      <c r="AA16" s="16"/>
      <c r="AB16" s="16"/>
      <c r="AC16" s="16"/>
      <c r="AD16" s="16"/>
      <c r="AE16" s="16"/>
      <c r="AF16" s="16"/>
      <c r="AG16" s="16"/>
      <c r="AH16" s="16"/>
      <c r="AI16" s="16"/>
      <c r="AJ16" s="16"/>
      <c r="AK16" s="16"/>
      <c r="AL16" s="16"/>
      <c r="AM16" s="16"/>
      <c r="AN16" s="16" t="s">
        <v>137</v>
      </c>
      <c r="AO16" s="16">
        <v>30</v>
      </c>
      <c r="AP16" s="16"/>
      <c r="AQ16" s="16"/>
      <c r="AR16" s="16"/>
      <c r="AS16" s="16"/>
      <c r="AT16" s="18"/>
      <c r="AU16" s="16" t="s">
        <v>185</v>
      </c>
      <c r="AV16" s="16" t="s">
        <v>149</v>
      </c>
      <c r="AW16" s="29"/>
    </row>
    <row r="17" s="1" customFormat="1" ht="91" customHeight="1" spans="1:49">
      <c r="A17" s="16">
        <v>1732</v>
      </c>
      <c r="B17" s="17" t="s">
        <v>186</v>
      </c>
      <c r="C17" s="19" t="s">
        <v>187</v>
      </c>
      <c r="D17" s="17" t="s">
        <v>182</v>
      </c>
      <c r="E17" s="17" t="s">
        <v>188</v>
      </c>
      <c r="F17" s="17" t="s">
        <v>189</v>
      </c>
      <c r="G17" s="16"/>
      <c r="H17" s="16" t="s">
        <v>167</v>
      </c>
      <c r="I17" s="17" t="s">
        <v>137</v>
      </c>
      <c r="J17" s="17" t="s">
        <v>138</v>
      </c>
      <c r="K17" s="17">
        <v>2016</v>
      </c>
      <c r="L17" s="37">
        <v>100</v>
      </c>
      <c r="M17" s="18"/>
      <c r="N17" s="18"/>
      <c r="O17" s="20">
        <v>100</v>
      </c>
      <c r="P17" s="18"/>
      <c r="Q17" s="18"/>
      <c r="R17" s="18"/>
      <c r="S17" s="18"/>
      <c r="T17" s="18"/>
      <c r="U17" s="16">
        <v>81.5</v>
      </c>
      <c r="V17" s="16">
        <f>O17-U17</f>
        <v>18.5</v>
      </c>
      <c r="W17" s="16">
        <f>V17</f>
        <v>18.5</v>
      </c>
      <c r="X17" s="16" t="s">
        <v>149</v>
      </c>
      <c r="Y17" s="16"/>
      <c r="Z17" s="16"/>
      <c r="AA17" s="16"/>
      <c r="AB17" s="16"/>
      <c r="AC17" s="16"/>
      <c r="AD17" s="16"/>
      <c r="AE17" s="16"/>
      <c r="AF17" s="16"/>
      <c r="AG17" s="16"/>
      <c r="AH17" s="16"/>
      <c r="AI17" s="16"/>
      <c r="AJ17" s="16"/>
      <c r="AK17" s="16"/>
      <c r="AL17" s="16"/>
      <c r="AM17" s="16"/>
      <c r="AN17" s="16"/>
      <c r="AO17" s="16">
        <v>81.5</v>
      </c>
      <c r="AP17" s="16"/>
      <c r="AQ17" s="16"/>
      <c r="AR17" s="16"/>
      <c r="AS17" s="16"/>
      <c r="AT17" s="18"/>
      <c r="AU17" s="19" t="s">
        <v>190</v>
      </c>
      <c r="AV17" s="18" t="s">
        <v>149</v>
      </c>
      <c r="AW17" s="16"/>
    </row>
    <row r="18" s="3" customFormat="1" ht="56.25" spans="1:49">
      <c r="A18" s="16">
        <v>1733</v>
      </c>
      <c r="B18" s="17" t="s">
        <v>191</v>
      </c>
      <c r="C18" s="17" t="s">
        <v>192</v>
      </c>
      <c r="D18" s="17" t="s">
        <v>182</v>
      </c>
      <c r="E18" s="17" t="s">
        <v>193</v>
      </c>
      <c r="F18" s="17" t="s">
        <v>194</v>
      </c>
      <c r="G18" s="18"/>
      <c r="H18" s="16" t="s">
        <v>167</v>
      </c>
      <c r="I18" s="17" t="s">
        <v>137</v>
      </c>
      <c r="J18" s="19" t="s">
        <v>195</v>
      </c>
      <c r="K18" s="17">
        <v>2016</v>
      </c>
      <c r="L18" s="37">
        <v>24</v>
      </c>
      <c r="M18" s="18"/>
      <c r="N18" s="18"/>
      <c r="O18" s="20">
        <v>24</v>
      </c>
      <c r="P18" s="18"/>
      <c r="Q18" s="18"/>
      <c r="R18" s="18"/>
      <c r="S18" s="18"/>
      <c r="T18" s="18"/>
      <c r="U18" s="18">
        <v>24</v>
      </c>
      <c r="V18" s="18">
        <v>0</v>
      </c>
      <c r="W18" s="18">
        <v>0</v>
      </c>
      <c r="X18" s="18" t="s">
        <v>149</v>
      </c>
      <c r="Y18" s="30"/>
      <c r="Z18" s="30"/>
      <c r="AA18" s="30"/>
      <c r="AB18" s="30"/>
      <c r="AC18" s="30"/>
      <c r="AD18" s="30"/>
      <c r="AE18" s="30"/>
      <c r="AF18" s="30"/>
      <c r="AG18" s="30"/>
      <c r="AH18" s="30"/>
      <c r="AI18" s="30"/>
      <c r="AJ18" s="30"/>
      <c r="AK18" s="30"/>
      <c r="AL18" s="30"/>
      <c r="AM18" s="30"/>
      <c r="AN18" s="30"/>
      <c r="AO18" s="18">
        <v>24</v>
      </c>
      <c r="AP18" s="30"/>
      <c r="AQ18" s="30"/>
      <c r="AR18" s="30"/>
      <c r="AS18" s="30"/>
      <c r="AT18" s="30"/>
      <c r="AU18" s="29" t="s">
        <v>196</v>
      </c>
      <c r="AV18" s="18" t="s">
        <v>149</v>
      </c>
      <c r="AW18" s="29"/>
    </row>
    <row r="19" s="3" customFormat="1" ht="168.75" spans="1:49">
      <c r="A19" s="16">
        <v>1734</v>
      </c>
      <c r="B19" s="17" t="s">
        <v>197</v>
      </c>
      <c r="C19" s="19" t="s">
        <v>198</v>
      </c>
      <c r="D19" s="17" t="s">
        <v>199</v>
      </c>
      <c r="E19" s="17" t="s">
        <v>200</v>
      </c>
      <c r="F19" s="17" t="s">
        <v>201</v>
      </c>
      <c r="G19" s="16"/>
      <c r="H19" s="16" t="s">
        <v>167</v>
      </c>
      <c r="I19" s="17" t="s">
        <v>137</v>
      </c>
      <c r="J19" s="37" t="s">
        <v>137</v>
      </c>
      <c r="K19" s="17">
        <v>2016</v>
      </c>
      <c r="L19" s="37">
        <v>200</v>
      </c>
      <c r="M19" s="18"/>
      <c r="N19" s="18"/>
      <c r="O19" s="20">
        <v>200</v>
      </c>
      <c r="P19" s="18"/>
      <c r="Q19" s="18"/>
      <c r="R19" s="18"/>
      <c r="S19" s="18"/>
      <c r="T19" s="18"/>
      <c r="U19" s="30">
        <v>200</v>
      </c>
      <c r="V19" s="30">
        <v>0</v>
      </c>
      <c r="W19" s="30">
        <v>0</v>
      </c>
      <c r="X19" s="18" t="s">
        <v>149</v>
      </c>
      <c r="Y19" s="30"/>
      <c r="Z19" s="30"/>
      <c r="AA19" s="30"/>
      <c r="AB19" s="30"/>
      <c r="AC19" s="30"/>
      <c r="AD19" s="30"/>
      <c r="AE19" s="30"/>
      <c r="AF19" s="30"/>
      <c r="AG19" s="30"/>
      <c r="AH19" s="30"/>
      <c r="AI19" s="30"/>
      <c r="AJ19" s="30"/>
      <c r="AK19" s="30"/>
      <c r="AL19" s="30"/>
      <c r="AM19" s="30"/>
      <c r="AN19" s="30"/>
      <c r="AO19" s="30">
        <v>200</v>
      </c>
      <c r="AP19" s="30"/>
      <c r="AQ19" s="30"/>
      <c r="AR19" s="30"/>
      <c r="AS19" s="30"/>
      <c r="AT19" s="30"/>
      <c r="AU19" s="19" t="s">
        <v>190</v>
      </c>
      <c r="AV19" s="18" t="s">
        <v>149</v>
      </c>
      <c r="AW19" s="29"/>
    </row>
    <row r="20" s="3" customFormat="1" ht="90" spans="1:49">
      <c r="A20" s="16">
        <v>1735</v>
      </c>
      <c r="B20" s="17" t="s">
        <v>202</v>
      </c>
      <c r="C20" s="19" t="s">
        <v>203</v>
      </c>
      <c r="D20" s="17" t="s">
        <v>164</v>
      </c>
      <c r="E20" s="17" t="s">
        <v>204</v>
      </c>
      <c r="F20" s="17"/>
      <c r="G20" s="17"/>
      <c r="H20" s="17" t="s">
        <v>167</v>
      </c>
      <c r="I20" s="17" t="s">
        <v>137</v>
      </c>
      <c r="J20" s="37" t="s">
        <v>137</v>
      </c>
      <c r="K20" s="17">
        <v>2016</v>
      </c>
      <c r="L20" s="37">
        <v>668</v>
      </c>
      <c r="M20" s="18"/>
      <c r="N20" s="18"/>
      <c r="O20" s="20">
        <v>668</v>
      </c>
      <c r="P20" s="18"/>
      <c r="Q20" s="18"/>
      <c r="R20" s="18"/>
      <c r="S20" s="18"/>
      <c r="T20" s="18"/>
      <c r="U20" s="30">
        <f>O20-V20</f>
        <v>204.5</v>
      </c>
      <c r="V20" s="30">
        <v>463.5</v>
      </c>
      <c r="W20" s="30">
        <f>V20</f>
        <v>463.5</v>
      </c>
      <c r="X20" s="18" t="s">
        <v>149</v>
      </c>
      <c r="Y20" s="30"/>
      <c r="Z20" s="30"/>
      <c r="AA20" s="30"/>
      <c r="AB20" s="30"/>
      <c r="AC20" s="30"/>
      <c r="AD20" s="30"/>
      <c r="AE20" s="30"/>
      <c r="AF20" s="30"/>
      <c r="AG20" s="30"/>
      <c r="AH20" s="30"/>
      <c r="AI20" s="30"/>
      <c r="AJ20" s="30"/>
      <c r="AK20" s="30"/>
      <c r="AL20" s="30"/>
      <c r="AM20" s="30"/>
      <c r="AN20" s="30"/>
      <c r="AO20" s="30">
        <v>204.5</v>
      </c>
      <c r="AP20" s="30"/>
      <c r="AQ20" s="30"/>
      <c r="AR20" s="30"/>
      <c r="AS20" s="30"/>
      <c r="AT20" s="30"/>
      <c r="AU20" s="16" t="s">
        <v>205</v>
      </c>
      <c r="AV20" s="16" t="s">
        <v>149</v>
      </c>
      <c r="AW20" s="29"/>
    </row>
    <row r="21" s="3" customFormat="1" ht="33.75" spans="1:49">
      <c r="A21" s="16">
        <v>1736</v>
      </c>
      <c r="B21" s="17" t="s">
        <v>206</v>
      </c>
      <c r="C21" s="19" t="s">
        <v>207</v>
      </c>
      <c r="D21" s="17" t="s">
        <v>164</v>
      </c>
      <c r="E21" s="17" t="s">
        <v>204</v>
      </c>
      <c r="F21" s="17"/>
      <c r="G21" s="17"/>
      <c r="H21" s="16" t="s">
        <v>167</v>
      </c>
      <c r="I21" s="17" t="s">
        <v>137</v>
      </c>
      <c r="J21" s="37" t="s">
        <v>137</v>
      </c>
      <c r="K21" s="17">
        <v>2016</v>
      </c>
      <c r="L21" s="37">
        <v>61</v>
      </c>
      <c r="M21" s="18"/>
      <c r="N21" s="18"/>
      <c r="O21" s="20">
        <v>61</v>
      </c>
      <c r="P21" s="18"/>
      <c r="Q21" s="18"/>
      <c r="R21" s="18"/>
      <c r="S21" s="18"/>
      <c r="T21" s="18"/>
      <c r="U21" s="30">
        <v>61</v>
      </c>
      <c r="V21" s="30">
        <v>0</v>
      </c>
      <c r="W21" s="30">
        <v>0</v>
      </c>
      <c r="X21" s="18" t="s">
        <v>149</v>
      </c>
      <c r="Y21" s="30"/>
      <c r="Z21" s="30"/>
      <c r="AA21" s="30"/>
      <c r="AB21" s="30"/>
      <c r="AC21" s="30"/>
      <c r="AD21" s="30"/>
      <c r="AE21" s="30"/>
      <c r="AF21" s="30"/>
      <c r="AG21" s="30"/>
      <c r="AH21" s="30"/>
      <c r="AI21" s="30"/>
      <c r="AJ21" s="30"/>
      <c r="AK21" s="30"/>
      <c r="AL21" s="30"/>
      <c r="AM21" s="30"/>
      <c r="AN21" s="30"/>
      <c r="AO21" s="30">
        <v>61</v>
      </c>
      <c r="AP21" s="30"/>
      <c r="AQ21" s="30"/>
      <c r="AR21" s="30"/>
      <c r="AS21" s="30"/>
      <c r="AT21" s="30"/>
      <c r="AU21" s="30" t="s">
        <v>208</v>
      </c>
      <c r="AV21" s="16" t="s">
        <v>149</v>
      </c>
      <c r="AW21" s="29"/>
    </row>
    <row r="22" s="3" customFormat="1" ht="33.75" spans="1:49">
      <c r="A22" s="16">
        <v>1737</v>
      </c>
      <c r="B22" s="17" t="s">
        <v>209</v>
      </c>
      <c r="C22" s="19" t="s">
        <v>207</v>
      </c>
      <c r="D22" s="17" t="s">
        <v>164</v>
      </c>
      <c r="E22" s="17" t="s">
        <v>204</v>
      </c>
      <c r="F22" s="17"/>
      <c r="G22" s="17"/>
      <c r="H22" s="16" t="s">
        <v>167</v>
      </c>
      <c r="I22" s="17" t="s">
        <v>137</v>
      </c>
      <c r="J22" s="37" t="s">
        <v>137</v>
      </c>
      <c r="K22" s="17">
        <v>2016</v>
      </c>
      <c r="L22" s="37">
        <v>12</v>
      </c>
      <c r="M22" s="18"/>
      <c r="N22" s="18"/>
      <c r="O22" s="20">
        <v>12</v>
      </c>
      <c r="P22" s="18"/>
      <c r="Q22" s="18"/>
      <c r="R22" s="18"/>
      <c r="S22" s="18"/>
      <c r="T22" s="18"/>
      <c r="U22" s="30">
        <v>12</v>
      </c>
      <c r="V22" s="30">
        <v>0</v>
      </c>
      <c r="W22" s="30">
        <v>0</v>
      </c>
      <c r="X22" s="18" t="s">
        <v>149</v>
      </c>
      <c r="Y22" s="30"/>
      <c r="Z22" s="30"/>
      <c r="AA22" s="30"/>
      <c r="AB22" s="30"/>
      <c r="AC22" s="30"/>
      <c r="AD22" s="30"/>
      <c r="AE22" s="30"/>
      <c r="AF22" s="30"/>
      <c r="AG22" s="30"/>
      <c r="AH22" s="30"/>
      <c r="AI22" s="30"/>
      <c r="AJ22" s="30"/>
      <c r="AK22" s="30"/>
      <c r="AL22" s="30"/>
      <c r="AM22" s="30"/>
      <c r="AN22" s="30"/>
      <c r="AO22" s="30">
        <v>12</v>
      </c>
      <c r="AP22" s="30"/>
      <c r="AQ22" s="30"/>
      <c r="AR22" s="30"/>
      <c r="AS22" s="30"/>
      <c r="AT22" s="30"/>
      <c r="AU22" s="30" t="s">
        <v>208</v>
      </c>
      <c r="AV22" s="16" t="s">
        <v>149</v>
      </c>
      <c r="AW22" s="29"/>
    </row>
    <row r="23" s="4" customFormat="1" ht="123.75" spans="1:49">
      <c r="A23" s="19">
        <v>1738</v>
      </c>
      <c r="B23" s="19" t="s">
        <v>210</v>
      </c>
      <c r="C23" s="19" t="s">
        <v>211</v>
      </c>
      <c r="D23" s="19" t="s">
        <v>212</v>
      </c>
      <c r="E23" s="19" t="s">
        <v>213</v>
      </c>
      <c r="F23" s="19"/>
      <c r="G23" s="19"/>
      <c r="H23" s="19" t="s">
        <v>167</v>
      </c>
      <c r="I23" s="19" t="s">
        <v>137</v>
      </c>
      <c r="J23" s="19" t="s">
        <v>214</v>
      </c>
      <c r="K23" s="19">
        <v>2016</v>
      </c>
      <c r="L23" s="19">
        <v>600</v>
      </c>
      <c r="M23" s="19"/>
      <c r="N23" s="19"/>
      <c r="O23" s="19">
        <v>600</v>
      </c>
      <c r="P23" s="19"/>
      <c r="Q23" s="19"/>
      <c r="R23" s="19"/>
      <c r="S23" s="19"/>
      <c r="T23" s="19"/>
      <c r="U23" s="19">
        <v>600</v>
      </c>
      <c r="V23" s="19">
        <v>0</v>
      </c>
      <c r="W23" s="19">
        <v>0</v>
      </c>
      <c r="X23" s="19" t="s">
        <v>139</v>
      </c>
      <c r="Y23" s="19" t="s">
        <v>215</v>
      </c>
      <c r="Z23" s="19">
        <v>600</v>
      </c>
      <c r="AA23" s="19"/>
      <c r="AB23" s="19" t="s">
        <v>216</v>
      </c>
      <c r="AC23" s="19" t="s">
        <v>217</v>
      </c>
      <c r="AD23" s="19" t="s">
        <v>218</v>
      </c>
      <c r="AE23" s="19" t="s">
        <v>219</v>
      </c>
      <c r="AF23" s="19" t="s">
        <v>145</v>
      </c>
      <c r="AG23" s="19"/>
      <c r="AH23" s="19" t="s">
        <v>220</v>
      </c>
      <c r="AI23" s="53">
        <v>42767</v>
      </c>
      <c r="AJ23" s="19" t="s">
        <v>220</v>
      </c>
      <c r="AK23" s="19" t="s">
        <v>146</v>
      </c>
      <c r="AL23" s="19" t="s">
        <v>220</v>
      </c>
      <c r="AM23" s="19" t="s">
        <v>221</v>
      </c>
      <c r="AN23" s="16" t="s">
        <v>148</v>
      </c>
      <c r="AO23" s="19"/>
      <c r="AP23" s="19"/>
      <c r="AQ23" s="19"/>
      <c r="AR23" s="19"/>
      <c r="AS23" s="19"/>
      <c r="AT23" s="19"/>
      <c r="AU23" s="19"/>
      <c r="AV23" s="19" t="s">
        <v>149</v>
      </c>
      <c r="AW23" s="29"/>
    </row>
    <row r="24" s="3" customFormat="1" ht="56.25" spans="1:49">
      <c r="A24" s="16">
        <v>1739</v>
      </c>
      <c r="B24" s="17" t="s">
        <v>222</v>
      </c>
      <c r="C24" s="19" t="s">
        <v>223</v>
      </c>
      <c r="D24" s="17" t="s">
        <v>164</v>
      </c>
      <c r="E24" s="20"/>
      <c r="F24" s="20"/>
      <c r="G24" s="16"/>
      <c r="H24" s="16" t="s">
        <v>167</v>
      </c>
      <c r="I24" s="17" t="s">
        <v>137</v>
      </c>
      <c r="J24" s="37" t="s">
        <v>137</v>
      </c>
      <c r="K24" s="17">
        <v>2016</v>
      </c>
      <c r="L24" s="37">
        <v>1.5</v>
      </c>
      <c r="M24" s="18"/>
      <c r="N24" s="18"/>
      <c r="O24" s="20">
        <v>1.5</v>
      </c>
      <c r="P24" s="18"/>
      <c r="Q24" s="18"/>
      <c r="R24" s="18"/>
      <c r="S24" s="18"/>
      <c r="T24" s="18"/>
      <c r="U24" s="30">
        <v>0</v>
      </c>
      <c r="V24" s="30">
        <v>1.5</v>
      </c>
      <c r="W24" s="30">
        <v>1.5</v>
      </c>
      <c r="X24" s="18" t="s">
        <v>149</v>
      </c>
      <c r="Y24" s="30"/>
      <c r="Z24" s="30"/>
      <c r="AA24" s="30"/>
      <c r="AB24" s="30"/>
      <c r="AC24" s="30"/>
      <c r="AD24" s="30"/>
      <c r="AE24" s="30"/>
      <c r="AF24" s="30"/>
      <c r="AG24" s="30"/>
      <c r="AH24" s="30"/>
      <c r="AI24" s="30"/>
      <c r="AJ24" s="30"/>
      <c r="AK24" s="30"/>
      <c r="AL24" s="30"/>
      <c r="AM24" s="30"/>
      <c r="AN24" s="30"/>
      <c r="AO24" s="30">
        <v>0</v>
      </c>
      <c r="AP24" s="30"/>
      <c r="AQ24" s="30"/>
      <c r="AR24" s="30"/>
      <c r="AS24" s="30"/>
      <c r="AT24" s="30"/>
      <c r="AU24" s="29" t="s">
        <v>224</v>
      </c>
      <c r="AV24" s="16" t="s">
        <v>149</v>
      </c>
      <c r="AW24" s="29"/>
    </row>
    <row r="25" s="3" customFormat="1" ht="154" customHeight="1" spans="1:49">
      <c r="A25" s="16">
        <v>1740</v>
      </c>
      <c r="B25" s="17" t="s">
        <v>225</v>
      </c>
      <c r="C25" s="19" t="s">
        <v>226</v>
      </c>
      <c r="D25" s="17" t="s">
        <v>227</v>
      </c>
      <c r="E25" s="17" t="s">
        <v>228</v>
      </c>
      <c r="F25" s="17" t="s">
        <v>229</v>
      </c>
      <c r="G25" s="16"/>
      <c r="H25" s="21" t="s">
        <v>167</v>
      </c>
      <c r="I25" s="17" t="s">
        <v>137</v>
      </c>
      <c r="J25" s="17" t="s">
        <v>230</v>
      </c>
      <c r="K25" s="17">
        <v>2016</v>
      </c>
      <c r="L25" s="38">
        <v>30</v>
      </c>
      <c r="M25" s="18"/>
      <c r="N25" s="18"/>
      <c r="O25" s="20">
        <v>30</v>
      </c>
      <c r="P25" s="18"/>
      <c r="Q25" s="18"/>
      <c r="R25" s="18"/>
      <c r="S25" s="18"/>
      <c r="T25" s="18"/>
      <c r="U25" s="21">
        <v>30</v>
      </c>
      <c r="V25" s="30">
        <v>0</v>
      </c>
      <c r="W25" s="30">
        <v>0</v>
      </c>
      <c r="X25" s="16" t="s">
        <v>149</v>
      </c>
      <c r="Y25" s="29"/>
      <c r="Z25" s="29"/>
      <c r="AA25" s="29"/>
      <c r="AB25" s="29"/>
      <c r="AC25" s="29"/>
      <c r="AD25" s="29"/>
      <c r="AE25" s="29"/>
      <c r="AF25" s="29"/>
      <c r="AG25" s="30"/>
      <c r="AH25" s="19"/>
      <c r="AI25" s="30"/>
      <c r="AJ25" s="30"/>
      <c r="AK25" s="29"/>
      <c r="AL25" s="19"/>
      <c r="AM25" s="19"/>
      <c r="AN25" s="19"/>
      <c r="AO25" s="21">
        <v>30</v>
      </c>
      <c r="AP25" s="30"/>
      <c r="AQ25" s="30"/>
      <c r="AR25" s="30"/>
      <c r="AS25" s="30"/>
      <c r="AT25" s="25" t="s">
        <v>231</v>
      </c>
      <c r="AU25" s="29"/>
      <c r="AV25" s="16" t="s">
        <v>149</v>
      </c>
      <c r="AW25" s="29"/>
    </row>
    <row r="26" s="3" customFormat="1" ht="270" spans="1:49">
      <c r="A26" s="16">
        <v>1740</v>
      </c>
      <c r="B26" s="17" t="s">
        <v>225</v>
      </c>
      <c r="C26" s="19" t="s">
        <v>226</v>
      </c>
      <c r="D26" s="17" t="s">
        <v>227</v>
      </c>
      <c r="E26" s="17" t="s">
        <v>228</v>
      </c>
      <c r="F26" s="17" t="s">
        <v>232</v>
      </c>
      <c r="G26" s="16"/>
      <c r="H26" s="21" t="s">
        <v>167</v>
      </c>
      <c r="I26" s="21" t="s">
        <v>137</v>
      </c>
      <c r="J26" s="17" t="s">
        <v>233</v>
      </c>
      <c r="K26" s="17">
        <v>2016</v>
      </c>
      <c r="L26" s="38">
        <v>30</v>
      </c>
      <c r="M26" s="18"/>
      <c r="N26" s="18"/>
      <c r="O26" s="20">
        <v>30</v>
      </c>
      <c r="P26" s="18"/>
      <c r="Q26" s="18"/>
      <c r="R26" s="18"/>
      <c r="S26" s="18"/>
      <c r="T26" s="18"/>
      <c r="U26" s="21">
        <v>30</v>
      </c>
      <c r="V26" s="30">
        <v>0</v>
      </c>
      <c r="W26" s="30">
        <v>0</v>
      </c>
      <c r="X26" s="18" t="s">
        <v>139</v>
      </c>
      <c r="Y26" s="29" t="s">
        <v>234</v>
      </c>
      <c r="Z26" s="29">
        <v>30</v>
      </c>
      <c r="AA26" s="29"/>
      <c r="AB26" s="29" t="s">
        <v>216</v>
      </c>
      <c r="AC26" s="29" t="s">
        <v>217</v>
      </c>
      <c r="AD26" s="29" t="s">
        <v>218</v>
      </c>
      <c r="AE26" s="29" t="s">
        <v>235</v>
      </c>
      <c r="AF26" s="29" t="s">
        <v>145</v>
      </c>
      <c r="AG26" s="30"/>
      <c r="AH26" s="17" t="s">
        <v>233</v>
      </c>
      <c r="AI26" s="30"/>
      <c r="AJ26" s="30"/>
      <c r="AK26" s="29" t="s">
        <v>146</v>
      </c>
      <c r="AL26" s="17" t="s">
        <v>233</v>
      </c>
      <c r="AM26" s="29" t="s">
        <v>236</v>
      </c>
      <c r="AN26" s="16" t="s">
        <v>148</v>
      </c>
      <c r="AO26" s="21"/>
      <c r="AP26" s="30"/>
      <c r="AQ26" s="30"/>
      <c r="AR26" s="30"/>
      <c r="AS26" s="30"/>
      <c r="AT26" s="25"/>
      <c r="AU26" s="29"/>
      <c r="AV26" s="16" t="s">
        <v>149</v>
      </c>
      <c r="AW26" s="29"/>
    </row>
    <row r="27" s="3" customFormat="1" ht="270" spans="1:49">
      <c r="A27" s="16">
        <v>1740</v>
      </c>
      <c r="B27" s="17" t="s">
        <v>225</v>
      </c>
      <c r="C27" s="19" t="s">
        <v>226</v>
      </c>
      <c r="D27" s="17" t="s">
        <v>227</v>
      </c>
      <c r="E27" s="17" t="s">
        <v>228</v>
      </c>
      <c r="F27" s="17" t="s">
        <v>237</v>
      </c>
      <c r="G27" s="16" t="s">
        <v>238</v>
      </c>
      <c r="H27" s="21" t="s">
        <v>167</v>
      </c>
      <c r="I27" s="21" t="s">
        <v>137</v>
      </c>
      <c r="J27" s="17" t="s">
        <v>239</v>
      </c>
      <c r="K27" s="17">
        <v>2016</v>
      </c>
      <c r="L27" s="38">
        <v>30</v>
      </c>
      <c r="M27" s="18"/>
      <c r="N27" s="18"/>
      <c r="O27" s="20">
        <v>30</v>
      </c>
      <c r="P27" s="18"/>
      <c r="Q27" s="18"/>
      <c r="R27" s="18"/>
      <c r="S27" s="18"/>
      <c r="T27" s="18"/>
      <c r="U27" s="21">
        <v>30</v>
      </c>
      <c r="V27" s="30">
        <v>0</v>
      </c>
      <c r="W27" s="30">
        <v>0</v>
      </c>
      <c r="X27" s="18" t="s">
        <v>139</v>
      </c>
      <c r="Y27" s="29" t="s">
        <v>234</v>
      </c>
      <c r="Z27" s="29">
        <v>30</v>
      </c>
      <c r="AA27" s="29"/>
      <c r="AB27" s="29" t="s">
        <v>216</v>
      </c>
      <c r="AC27" s="29" t="s">
        <v>217</v>
      </c>
      <c r="AD27" s="29" t="s">
        <v>218</v>
      </c>
      <c r="AE27" s="29" t="s">
        <v>235</v>
      </c>
      <c r="AF27" s="29" t="s">
        <v>145</v>
      </c>
      <c r="AG27" s="30"/>
      <c r="AH27" s="17" t="s">
        <v>239</v>
      </c>
      <c r="AI27" s="30"/>
      <c r="AJ27" s="30"/>
      <c r="AK27" s="29" t="s">
        <v>146</v>
      </c>
      <c r="AL27" s="17" t="s">
        <v>239</v>
      </c>
      <c r="AM27" s="29" t="s">
        <v>240</v>
      </c>
      <c r="AN27" s="16" t="s">
        <v>148</v>
      </c>
      <c r="AO27" s="21"/>
      <c r="AP27" s="30"/>
      <c r="AQ27" s="30"/>
      <c r="AR27" s="30"/>
      <c r="AS27" s="30"/>
      <c r="AT27" s="25"/>
      <c r="AU27" s="29"/>
      <c r="AV27" s="16" t="s">
        <v>149</v>
      </c>
      <c r="AW27" s="29"/>
    </row>
    <row r="28" s="3" customFormat="1" ht="270" spans="1:49">
      <c r="A28" s="16">
        <v>1740</v>
      </c>
      <c r="B28" s="17" t="s">
        <v>225</v>
      </c>
      <c r="C28" s="19" t="s">
        <v>226</v>
      </c>
      <c r="D28" s="17" t="s">
        <v>227</v>
      </c>
      <c r="E28" s="17" t="s">
        <v>241</v>
      </c>
      <c r="F28" s="17" t="s">
        <v>242</v>
      </c>
      <c r="G28" s="17" t="s">
        <v>243</v>
      </c>
      <c r="H28" s="17" t="s">
        <v>167</v>
      </c>
      <c r="I28" s="17" t="s">
        <v>137</v>
      </c>
      <c r="J28" s="17" t="s">
        <v>244</v>
      </c>
      <c r="K28" s="17">
        <v>2016</v>
      </c>
      <c r="L28" s="38">
        <v>5</v>
      </c>
      <c r="M28" s="18"/>
      <c r="N28" s="18"/>
      <c r="O28" s="20">
        <v>5</v>
      </c>
      <c r="P28" s="18"/>
      <c r="Q28" s="18"/>
      <c r="R28" s="18"/>
      <c r="S28" s="18"/>
      <c r="T28" s="18"/>
      <c r="U28" s="21">
        <v>5</v>
      </c>
      <c r="V28" s="30">
        <v>0</v>
      </c>
      <c r="W28" s="30">
        <v>0</v>
      </c>
      <c r="X28" s="18" t="s">
        <v>139</v>
      </c>
      <c r="Y28" s="29" t="s">
        <v>245</v>
      </c>
      <c r="Z28" s="29">
        <v>5</v>
      </c>
      <c r="AA28" s="29"/>
      <c r="AB28" s="29" t="s">
        <v>216</v>
      </c>
      <c r="AC28" s="29" t="s">
        <v>217</v>
      </c>
      <c r="AD28" s="29" t="s">
        <v>143</v>
      </c>
      <c r="AE28" s="29" t="s">
        <v>235</v>
      </c>
      <c r="AF28" s="29" t="s">
        <v>145</v>
      </c>
      <c r="AG28" s="30"/>
      <c r="AH28" s="17" t="s">
        <v>244</v>
      </c>
      <c r="AI28" s="30" t="s">
        <v>246</v>
      </c>
      <c r="AJ28" s="29"/>
      <c r="AK28" s="29" t="s">
        <v>146</v>
      </c>
      <c r="AL28" s="17" t="s">
        <v>244</v>
      </c>
      <c r="AM28" s="29" t="s">
        <v>247</v>
      </c>
      <c r="AN28" s="16" t="s">
        <v>148</v>
      </c>
      <c r="AO28" s="21"/>
      <c r="AP28" s="30"/>
      <c r="AQ28" s="30"/>
      <c r="AR28" s="30"/>
      <c r="AS28" s="30"/>
      <c r="AT28" s="30"/>
      <c r="AU28" s="25"/>
      <c r="AV28" s="16" t="s">
        <v>149</v>
      </c>
      <c r="AW28" s="29"/>
    </row>
    <row r="29" s="3" customFormat="1" ht="270" spans="1:49">
      <c r="A29" s="16">
        <v>1740</v>
      </c>
      <c r="B29" s="17" t="s">
        <v>225</v>
      </c>
      <c r="C29" s="19" t="s">
        <v>226</v>
      </c>
      <c r="D29" s="17" t="s">
        <v>227</v>
      </c>
      <c r="E29" s="22" t="s">
        <v>248</v>
      </c>
      <c r="F29" s="17" t="s">
        <v>249</v>
      </c>
      <c r="G29" s="16" t="s">
        <v>250</v>
      </c>
      <c r="H29" s="22" t="s">
        <v>167</v>
      </c>
      <c r="I29" s="39" t="s">
        <v>137</v>
      </c>
      <c r="J29" s="22" t="s">
        <v>251</v>
      </c>
      <c r="K29" s="17">
        <v>2016</v>
      </c>
      <c r="L29" s="40">
        <v>3</v>
      </c>
      <c r="M29" s="18"/>
      <c r="N29" s="18"/>
      <c r="O29" s="20">
        <v>3</v>
      </c>
      <c r="P29" s="18"/>
      <c r="Q29" s="18"/>
      <c r="R29" s="18"/>
      <c r="S29" s="18"/>
      <c r="T29" s="18"/>
      <c r="U29" s="39">
        <v>3</v>
      </c>
      <c r="V29" s="30">
        <v>0</v>
      </c>
      <c r="W29" s="30">
        <v>0</v>
      </c>
      <c r="X29" s="18" t="s">
        <v>139</v>
      </c>
      <c r="Y29" s="29" t="s">
        <v>245</v>
      </c>
      <c r="Z29" s="29">
        <v>3</v>
      </c>
      <c r="AA29" s="29"/>
      <c r="AB29" s="29" t="s">
        <v>216</v>
      </c>
      <c r="AC29" s="29" t="s">
        <v>217</v>
      </c>
      <c r="AD29" s="30" t="s">
        <v>143</v>
      </c>
      <c r="AE29" s="29" t="s">
        <v>235</v>
      </c>
      <c r="AF29" s="29" t="s">
        <v>145</v>
      </c>
      <c r="AG29" s="30"/>
      <c r="AH29" s="22" t="s">
        <v>251</v>
      </c>
      <c r="AI29" s="30" t="s">
        <v>252</v>
      </c>
      <c r="AJ29" s="30"/>
      <c r="AK29" s="29" t="s">
        <v>146</v>
      </c>
      <c r="AL29" s="22" t="s">
        <v>251</v>
      </c>
      <c r="AM29" s="29" t="s">
        <v>253</v>
      </c>
      <c r="AN29" s="16" t="s">
        <v>148</v>
      </c>
      <c r="AO29" s="39"/>
      <c r="AP29" s="30"/>
      <c r="AQ29" s="30"/>
      <c r="AR29" s="30"/>
      <c r="AS29" s="30"/>
      <c r="AT29" s="25"/>
      <c r="AU29" s="29"/>
      <c r="AV29" s="16" t="s">
        <v>149</v>
      </c>
      <c r="AW29" s="29"/>
    </row>
    <row r="30" s="3" customFormat="1" ht="331" customHeight="1" spans="1:49">
      <c r="A30" s="16">
        <v>1740</v>
      </c>
      <c r="B30" s="17" t="s">
        <v>225</v>
      </c>
      <c r="C30" s="19" t="s">
        <v>226</v>
      </c>
      <c r="D30" s="17" t="s">
        <v>227</v>
      </c>
      <c r="E30" s="17" t="s">
        <v>254</v>
      </c>
      <c r="F30" s="17" t="s">
        <v>255</v>
      </c>
      <c r="G30" s="16"/>
      <c r="H30" s="23" t="s">
        <v>136</v>
      </c>
      <c r="I30" s="17" t="s">
        <v>137</v>
      </c>
      <c r="J30" s="22" t="s">
        <v>254</v>
      </c>
      <c r="K30" s="17">
        <v>2016</v>
      </c>
      <c r="L30" s="37">
        <v>20</v>
      </c>
      <c r="M30" s="18"/>
      <c r="N30" s="18"/>
      <c r="O30" s="20">
        <v>20</v>
      </c>
      <c r="P30" s="18"/>
      <c r="Q30" s="18"/>
      <c r="R30" s="18"/>
      <c r="S30" s="18"/>
      <c r="T30" s="18"/>
      <c r="U30" s="16">
        <v>20</v>
      </c>
      <c r="V30" s="30">
        <v>0</v>
      </c>
      <c r="W30" s="30">
        <v>0</v>
      </c>
      <c r="X30" s="18" t="s">
        <v>139</v>
      </c>
      <c r="Y30" s="29" t="s">
        <v>256</v>
      </c>
      <c r="Z30" s="30">
        <v>20</v>
      </c>
      <c r="AA30" s="30"/>
      <c r="AB30" s="29" t="s">
        <v>141</v>
      </c>
      <c r="AC30" s="29" t="s">
        <v>142</v>
      </c>
      <c r="AD30" s="29" t="s">
        <v>143</v>
      </c>
      <c r="AE30" s="29" t="s">
        <v>157</v>
      </c>
      <c r="AF30" s="29" t="s">
        <v>145</v>
      </c>
      <c r="AG30" s="29" t="s">
        <v>257</v>
      </c>
      <c r="AH30" s="29" t="s">
        <v>258</v>
      </c>
      <c r="AI30" s="30"/>
      <c r="AJ30" s="30"/>
      <c r="AK30" s="29" t="s">
        <v>146</v>
      </c>
      <c r="AL30" s="29" t="s">
        <v>258</v>
      </c>
      <c r="AM30" s="30"/>
      <c r="AN30" s="16" t="s">
        <v>148</v>
      </c>
      <c r="AO30" s="30"/>
      <c r="AP30" s="30"/>
      <c r="AQ30" s="30"/>
      <c r="AR30" s="30"/>
      <c r="AS30" s="30"/>
      <c r="AT30" s="29"/>
      <c r="AU30" s="29"/>
      <c r="AV30" s="18" t="s">
        <v>149</v>
      </c>
      <c r="AW30" s="29"/>
    </row>
    <row r="31" s="5" customFormat="1" ht="270" spans="1:49">
      <c r="A31" s="16">
        <v>1740</v>
      </c>
      <c r="B31" s="17" t="s">
        <v>225</v>
      </c>
      <c r="C31" s="19" t="s">
        <v>226</v>
      </c>
      <c r="D31" s="17" t="s">
        <v>259</v>
      </c>
      <c r="E31" s="17" t="s">
        <v>228</v>
      </c>
      <c r="F31" s="17" t="s">
        <v>260</v>
      </c>
      <c r="G31" s="24"/>
      <c r="H31" s="17" t="s">
        <v>136</v>
      </c>
      <c r="I31" s="17" t="s">
        <v>137</v>
      </c>
      <c r="J31" s="17" t="s">
        <v>138</v>
      </c>
      <c r="K31" s="17">
        <v>2016</v>
      </c>
      <c r="L31" s="17">
        <v>20</v>
      </c>
      <c r="M31" s="17"/>
      <c r="N31" s="24"/>
      <c r="O31" s="24">
        <v>20</v>
      </c>
      <c r="P31" s="24"/>
      <c r="Q31" s="24"/>
      <c r="R31" s="24"/>
      <c r="S31" s="24"/>
      <c r="T31" s="24"/>
      <c r="U31" s="24">
        <v>19.25</v>
      </c>
      <c r="V31" s="24">
        <v>0.75</v>
      </c>
      <c r="W31" s="24">
        <v>0.75</v>
      </c>
      <c r="X31" s="18" t="s">
        <v>139</v>
      </c>
      <c r="Y31" s="29" t="s">
        <v>261</v>
      </c>
      <c r="Z31" s="24">
        <f>U31</f>
        <v>19.25</v>
      </c>
      <c r="AA31" s="24"/>
      <c r="AB31" s="29" t="s">
        <v>141</v>
      </c>
      <c r="AC31" s="29" t="s">
        <v>142</v>
      </c>
      <c r="AD31" s="29" t="s">
        <v>143</v>
      </c>
      <c r="AE31" s="29" t="s">
        <v>179</v>
      </c>
      <c r="AF31" s="29" t="s">
        <v>145</v>
      </c>
      <c r="AG31" s="54"/>
      <c r="AH31" s="29" t="s">
        <v>138</v>
      </c>
      <c r="AI31" s="54"/>
      <c r="AJ31" s="29" t="s">
        <v>138</v>
      </c>
      <c r="AK31" s="29" t="s">
        <v>146</v>
      </c>
      <c r="AL31" s="29" t="s">
        <v>138</v>
      </c>
      <c r="AM31" s="29" t="s">
        <v>147</v>
      </c>
      <c r="AN31" s="16" t="s">
        <v>148</v>
      </c>
      <c r="AO31" s="54"/>
      <c r="AP31" s="24"/>
      <c r="AQ31" s="24"/>
      <c r="AR31" s="24"/>
      <c r="AS31" s="24"/>
      <c r="AT31" s="24"/>
      <c r="AU31" s="24"/>
      <c r="AV31" s="18" t="s">
        <v>149</v>
      </c>
      <c r="AW31" s="29"/>
    </row>
    <row r="32" s="5" customFormat="1" ht="75" customHeight="1" spans="1:49">
      <c r="A32" s="16">
        <v>1740</v>
      </c>
      <c r="B32" s="17" t="s">
        <v>225</v>
      </c>
      <c r="C32" s="19" t="s">
        <v>226</v>
      </c>
      <c r="D32" s="17" t="s">
        <v>259</v>
      </c>
      <c r="E32" s="17" t="s">
        <v>204</v>
      </c>
      <c r="F32" s="17"/>
      <c r="G32" s="24"/>
      <c r="H32" s="22" t="s">
        <v>167</v>
      </c>
      <c r="I32" s="39" t="s">
        <v>137</v>
      </c>
      <c r="J32" s="17"/>
      <c r="K32" s="17">
        <v>2016</v>
      </c>
      <c r="L32" s="17">
        <v>165</v>
      </c>
      <c r="M32" s="17"/>
      <c r="N32" s="24"/>
      <c r="O32" s="24">
        <v>165</v>
      </c>
      <c r="P32" s="24"/>
      <c r="Q32" s="24"/>
      <c r="R32" s="24"/>
      <c r="S32" s="24"/>
      <c r="T32" s="24"/>
      <c r="U32" s="24">
        <v>0</v>
      </c>
      <c r="V32" s="24">
        <v>165</v>
      </c>
      <c r="W32" s="24">
        <v>165</v>
      </c>
      <c r="X32" s="18"/>
      <c r="Y32" s="29"/>
      <c r="Z32" s="24"/>
      <c r="AA32" s="24"/>
      <c r="AB32" s="29"/>
      <c r="AC32" s="29"/>
      <c r="AD32" s="29"/>
      <c r="AE32" s="29"/>
      <c r="AF32" s="29"/>
      <c r="AG32" s="54"/>
      <c r="AH32" s="29"/>
      <c r="AI32" s="54"/>
      <c r="AJ32" s="29"/>
      <c r="AK32" s="29"/>
      <c r="AL32" s="29"/>
      <c r="AM32" s="29"/>
      <c r="AN32" s="29"/>
      <c r="AO32" s="54"/>
      <c r="AP32" s="24"/>
      <c r="AQ32" s="24"/>
      <c r="AR32" s="24"/>
      <c r="AS32" s="24"/>
      <c r="AT32" s="24"/>
      <c r="AU32" s="29" t="s">
        <v>262</v>
      </c>
      <c r="AV32" s="18" t="s">
        <v>149</v>
      </c>
      <c r="AW32" s="29"/>
    </row>
    <row r="33" s="1" customFormat="1" ht="45" spans="1:49">
      <c r="A33" s="16">
        <v>461</v>
      </c>
      <c r="B33" s="17" t="s">
        <v>263</v>
      </c>
      <c r="C33" s="19" t="s">
        <v>264</v>
      </c>
      <c r="D33" s="17" t="s">
        <v>265</v>
      </c>
      <c r="E33" s="16" t="s">
        <v>153</v>
      </c>
      <c r="F33" s="17" t="s">
        <v>154</v>
      </c>
      <c r="G33" s="16"/>
      <c r="H33" s="23" t="s">
        <v>136</v>
      </c>
      <c r="I33" s="17" t="s">
        <v>137</v>
      </c>
      <c r="J33" s="17" t="s">
        <v>138</v>
      </c>
      <c r="K33" s="17">
        <v>2017</v>
      </c>
      <c r="L33" s="41">
        <v>100</v>
      </c>
      <c r="M33" s="17"/>
      <c r="N33" s="20">
        <v>100</v>
      </c>
      <c r="O33" s="20"/>
      <c r="P33" s="18"/>
      <c r="Q33" s="20"/>
      <c r="R33" s="18"/>
      <c r="S33" s="18"/>
      <c r="T33" s="18"/>
      <c r="U33" s="18">
        <v>100</v>
      </c>
      <c r="V33" s="18">
        <v>0</v>
      </c>
      <c r="W33" s="18">
        <v>0</v>
      </c>
      <c r="X33" s="18" t="s">
        <v>139</v>
      </c>
      <c r="Y33" s="16" t="s">
        <v>266</v>
      </c>
      <c r="Z33" s="18">
        <v>100</v>
      </c>
      <c r="AA33" s="18"/>
      <c r="AB33" s="16" t="s">
        <v>141</v>
      </c>
      <c r="AC33" s="16" t="s">
        <v>142</v>
      </c>
      <c r="AD33" s="16" t="s">
        <v>143</v>
      </c>
      <c r="AE33" s="16" t="s">
        <v>267</v>
      </c>
      <c r="AF33" s="16" t="s">
        <v>145</v>
      </c>
      <c r="AG33" s="16"/>
      <c r="AH33" s="16" t="s">
        <v>138</v>
      </c>
      <c r="AI33" s="16"/>
      <c r="AJ33" s="16" t="s">
        <v>138</v>
      </c>
      <c r="AK33" s="16" t="s">
        <v>146</v>
      </c>
      <c r="AL33" s="16" t="s">
        <v>138</v>
      </c>
      <c r="AM33" s="16" t="s">
        <v>147</v>
      </c>
      <c r="AN33" s="16" t="s">
        <v>148</v>
      </c>
      <c r="AO33" s="18"/>
      <c r="AP33" s="18"/>
      <c r="AQ33" s="18"/>
      <c r="AR33" s="18"/>
      <c r="AS33" s="18"/>
      <c r="AT33" s="18"/>
      <c r="AU33" s="18"/>
      <c r="AV33" s="18" t="s">
        <v>149</v>
      </c>
      <c r="AW33" s="16"/>
    </row>
    <row r="34" s="1" customFormat="1" ht="45" spans="1:49">
      <c r="A34" s="16">
        <v>462</v>
      </c>
      <c r="B34" s="17" t="s">
        <v>268</v>
      </c>
      <c r="C34" s="17" t="s">
        <v>269</v>
      </c>
      <c r="D34" s="17" t="s">
        <v>270</v>
      </c>
      <c r="E34" s="16" t="s">
        <v>153</v>
      </c>
      <c r="F34" s="17" t="s">
        <v>154</v>
      </c>
      <c r="G34" s="16"/>
      <c r="H34" s="23" t="s">
        <v>136</v>
      </c>
      <c r="I34" s="17" t="s">
        <v>137</v>
      </c>
      <c r="J34" s="17" t="s">
        <v>138</v>
      </c>
      <c r="K34" s="17">
        <v>2017</v>
      </c>
      <c r="L34" s="41">
        <v>60</v>
      </c>
      <c r="M34" s="17"/>
      <c r="N34" s="20">
        <v>60</v>
      </c>
      <c r="O34" s="20"/>
      <c r="P34" s="18"/>
      <c r="Q34" s="20"/>
      <c r="R34" s="18"/>
      <c r="S34" s="18"/>
      <c r="T34" s="18"/>
      <c r="U34" s="18">
        <v>46.6</v>
      </c>
      <c r="V34" s="18">
        <v>13.4</v>
      </c>
      <c r="W34" s="18">
        <v>13.4</v>
      </c>
      <c r="X34" s="18" t="s">
        <v>139</v>
      </c>
      <c r="Y34" s="16" t="s">
        <v>271</v>
      </c>
      <c r="Z34" s="18">
        <v>46.6</v>
      </c>
      <c r="AA34" s="18"/>
      <c r="AB34" s="16" t="s">
        <v>141</v>
      </c>
      <c r="AC34" s="16" t="s">
        <v>142</v>
      </c>
      <c r="AD34" s="16" t="s">
        <v>143</v>
      </c>
      <c r="AE34" s="16" t="s">
        <v>144</v>
      </c>
      <c r="AF34" s="16" t="s">
        <v>145</v>
      </c>
      <c r="AG34" s="16"/>
      <c r="AH34" s="16" t="s">
        <v>138</v>
      </c>
      <c r="AI34" s="16"/>
      <c r="AJ34" s="16" t="s">
        <v>138</v>
      </c>
      <c r="AK34" s="16" t="s">
        <v>146</v>
      </c>
      <c r="AL34" s="16" t="s">
        <v>138</v>
      </c>
      <c r="AM34" s="16" t="s">
        <v>147</v>
      </c>
      <c r="AN34" s="16" t="s">
        <v>148</v>
      </c>
      <c r="AO34" s="18"/>
      <c r="AP34" s="18"/>
      <c r="AQ34" s="18"/>
      <c r="AR34" s="18"/>
      <c r="AS34" s="18"/>
      <c r="AT34" s="18"/>
      <c r="AU34" s="16"/>
      <c r="AV34" s="18" t="s">
        <v>149</v>
      </c>
      <c r="AW34" s="16"/>
    </row>
    <row r="35" s="3" customFormat="1" ht="213.75" spans="1:49">
      <c r="A35" s="16">
        <v>663</v>
      </c>
      <c r="B35" s="25" t="s">
        <v>272</v>
      </c>
      <c r="C35" s="17" t="s">
        <v>273</v>
      </c>
      <c r="D35" s="17" t="s">
        <v>274</v>
      </c>
      <c r="E35" s="16" t="s">
        <v>275</v>
      </c>
      <c r="F35" s="17" t="s">
        <v>276</v>
      </c>
      <c r="G35" s="16"/>
      <c r="H35" s="19" t="s">
        <v>167</v>
      </c>
      <c r="I35" s="17" t="s">
        <v>137</v>
      </c>
      <c r="J35" s="17" t="s">
        <v>155</v>
      </c>
      <c r="K35" s="17">
        <v>2017</v>
      </c>
      <c r="L35" s="41">
        <v>300</v>
      </c>
      <c r="M35" s="20"/>
      <c r="N35" s="20"/>
      <c r="O35" s="17">
        <v>300</v>
      </c>
      <c r="P35" s="18"/>
      <c r="Q35" s="20"/>
      <c r="R35" s="18"/>
      <c r="S35" s="18"/>
      <c r="T35" s="18"/>
      <c r="U35" s="30">
        <f>O35-V35</f>
        <v>165.46</v>
      </c>
      <c r="V35" s="30">
        <v>134.54</v>
      </c>
      <c r="W35" s="30">
        <f>V35</f>
        <v>134.54</v>
      </c>
      <c r="X35" s="18" t="s">
        <v>149</v>
      </c>
      <c r="Y35" s="30"/>
      <c r="Z35" s="30"/>
      <c r="AA35" s="30"/>
      <c r="AB35" s="30"/>
      <c r="AC35" s="30"/>
      <c r="AD35" s="30"/>
      <c r="AE35" s="30"/>
      <c r="AF35" s="30"/>
      <c r="AG35" s="29" t="s">
        <v>277</v>
      </c>
      <c r="AH35" s="29"/>
      <c r="AI35" s="30"/>
      <c r="AJ35" s="30"/>
      <c r="AK35" s="30"/>
      <c r="AL35" s="30"/>
      <c r="AM35" s="30"/>
      <c r="AN35" s="30"/>
      <c r="AO35" s="30">
        <f>U35</f>
        <v>165.46</v>
      </c>
      <c r="AP35" s="30"/>
      <c r="AQ35" s="30"/>
      <c r="AR35" s="30"/>
      <c r="AS35" s="30"/>
      <c r="AT35" s="30"/>
      <c r="AU35" s="29" t="s">
        <v>190</v>
      </c>
      <c r="AV35" s="18" t="s">
        <v>149</v>
      </c>
      <c r="AW35" s="29"/>
    </row>
    <row r="36" s="3" customFormat="1" ht="157.5" spans="1:49">
      <c r="A36" s="16">
        <v>664</v>
      </c>
      <c r="B36" s="25" t="s">
        <v>278</v>
      </c>
      <c r="C36" s="17" t="s">
        <v>279</v>
      </c>
      <c r="D36" s="17" t="s">
        <v>280</v>
      </c>
      <c r="E36" s="17" t="s">
        <v>281</v>
      </c>
      <c r="F36" s="17"/>
      <c r="G36" s="17"/>
      <c r="H36" s="19" t="s">
        <v>167</v>
      </c>
      <c r="I36" s="17" t="s">
        <v>137</v>
      </c>
      <c r="J36" s="17" t="s">
        <v>282</v>
      </c>
      <c r="K36" s="17">
        <v>2017</v>
      </c>
      <c r="L36" s="41">
        <v>520</v>
      </c>
      <c r="M36" s="20"/>
      <c r="N36" s="20"/>
      <c r="O36" s="17">
        <v>520</v>
      </c>
      <c r="P36" s="18"/>
      <c r="Q36" s="20"/>
      <c r="R36" s="18"/>
      <c r="S36" s="18"/>
      <c r="T36" s="18"/>
      <c r="U36" s="30">
        <f>O36-V36</f>
        <v>104.74</v>
      </c>
      <c r="V36" s="30">
        <v>415.26</v>
      </c>
      <c r="W36" s="30">
        <v>415.26</v>
      </c>
      <c r="X36" s="18" t="s">
        <v>139</v>
      </c>
      <c r="Y36" s="19" t="s">
        <v>215</v>
      </c>
      <c r="Z36" s="30">
        <v>104.74</v>
      </c>
      <c r="AA36" s="30"/>
      <c r="AB36" s="19" t="s">
        <v>216</v>
      </c>
      <c r="AC36" s="19" t="s">
        <v>217</v>
      </c>
      <c r="AD36" s="19" t="s">
        <v>218</v>
      </c>
      <c r="AE36" s="19" t="s">
        <v>219</v>
      </c>
      <c r="AF36" s="19" t="s">
        <v>145</v>
      </c>
      <c r="AG36" s="19"/>
      <c r="AH36" s="19" t="s">
        <v>220</v>
      </c>
      <c r="AI36" s="53">
        <v>43191</v>
      </c>
      <c r="AJ36" s="19" t="s">
        <v>220</v>
      </c>
      <c r="AK36" s="19" t="s">
        <v>146</v>
      </c>
      <c r="AL36" s="19" t="s">
        <v>220</v>
      </c>
      <c r="AM36" s="19" t="s">
        <v>221</v>
      </c>
      <c r="AN36" s="16" t="s">
        <v>148</v>
      </c>
      <c r="AO36" s="30"/>
      <c r="AP36" s="30"/>
      <c r="AQ36" s="30"/>
      <c r="AR36" s="30"/>
      <c r="AS36" s="30"/>
      <c r="AT36" s="30"/>
      <c r="AU36" s="30"/>
      <c r="AV36" s="18" t="s">
        <v>149</v>
      </c>
      <c r="AW36" s="29"/>
    </row>
    <row r="37" s="3" customFormat="1" ht="157.5" spans="1:49">
      <c r="A37" s="16">
        <v>665</v>
      </c>
      <c r="B37" s="25" t="s">
        <v>283</v>
      </c>
      <c r="C37" s="17" t="s">
        <v>279</v>
      </c>
      <c r="D37" s="17" t="s">
        <v>284</v>
      </c>
      <c r="E37" s="17" t="s">
        <v>204</v>
      </c>
      <c r="F37" s="17"/>
      <c r="G37" s="17"/>
      <c r="H37" s="19" t="s">
        <v>167</v>
      </c>
      <c r="I37" s="17" t="s">
        <v>137</v>
      </c>
      <c r="J37" s="17" t="s">
        <v>155</v>
      </c>
      <c r="K37" s="17">
        <v>2017</v>
      </c>
      <c r="L37" s="41">
        <v>125</v>
      </c>
      <c r="M37" s="20"/>
      <c r="N37" s="20"/>
      <c r="O37" s="17">
        <v>125</v>
      </c>
      <c r="P37" s="18"/>
      <c r="Q37" s="20"/>
      <c r="R37" s="18"/>
      <c r="S37" s="18"/>
      <c r="T37" s="18"/>
      <c r="U37" s="30">
        <v>20</v>
      </c>
      <c r="V37" s="30">
        <v>105</v>
      </c>
      <c r="W37" s="30">
        <v>105</v>
      </c>
      <c r="X37" s="18" t="s">
        <v>149</v>
      </c>
      <c r="Y37" s="19"/>
      <c r="Z37" s="30"/>
      <c r="AA37" s="30"/>
      <c r="AB37" s="19"/>
      <c r="AC37" s="19"/>
      <c r="AD37" s="19"/>
      <c r="AE37" s="19"/>
      <c r="AF37" s="19"/>
      <c r="AG37" s="19"/>
      <c r="AH37" s="19"/>
      <c r="AI37" s="53"/>
      <c r="AJ37" s="19"/>
      <c r="AK37" s="19"/>
      <c r="AL37" s="19"/>
      <c r="AM37" s="19"/>
      <c r="AN37" s="19"/>
      <c r="AO37" s="18">
        <v>20</v>
      </c>
      <c r="AP37" s="30"/>
      <c r="AQ37" s="30"/>
      <c r="AR37" s="30"/>
      <c r="AS37" s="30"/>
      <c r="AT37" s="30"/>
      <c r="AU37" s="29" t="s">
        <v>285</v>
      </c>
      <c r="AV37" s="18" t="s">
        <v>149</v>
      </c>
      <c r="AW37" s="29"/>
    </row>
    <row r="38" s="3" customFormat="1" ht="405" spans="1:49">
      <c r="A38" s="16">
        <v>666</v>
      </c>
      <c r="B38" s="25" t="s">
        <v>286</v>
      </c>
      <c r="C38" s="17" t="s">
        <v>287</v>
      </c>
      <c r="D38" s="17" t="s">
        <v>288</v>
      </c>
      <c r="E38" s="17" t="s">
        <v>289</v>
      </c>
      <c r="F38" s="26"/>
      <c r="G38" s="16"/>
      <c r="H38" s="19" t="s">
        <v>167</v>
      </c>
      <c r="I38" s="17" t="s">
        <v>137</v>
      </c>
      <c r="J38" s="17" t="s">
        <v>290</v>
      </c>
      <c r="K38" s="17">
        <v>2017</v>
      </c>
      <c r="L38" s="41">
        <v>1104</v>
      </c>
      <c r="M38" s="20"/>
      <c r="N38" s="20"/>
      <c r="O38" s="17">
        <v>1104</v>
      </c>
      <c r="P38" s="18"/>
      <c r="Q38" s="20"/>
      <c r="R38" s="18"/>
      <c r="S38" s="18"/>
      <c r="T38" s="18"/>
      <c r="U38" s="30">
        <f>O38-V38</f>
        <v>775.05</v>
      </c>
      <c r="V38" s="30">
        <v>328.95</v>
      </c>
      <c r="W38" s="30">
        <v>328.95</v>
      </c>
      <c r="X38" s="18" t="s">
        <v>139</v>
      </c>
      <c r="Y38" s="19" t="s">
        <v>215</v>
      </c>
      <c r="Z38" s="30">
        <v>775.05</v>
      </c>
      <c r="AA38" s="30"/>
      <c r="AB38" s="19" t="s">
        <v>216</v>
      </c>
      <c r="AC38" s="19" t="s">
        <v>217</v>
      </c>
      <c r="AD38" s="19" t="s">
        <v>218</v>
      </c>
      <c r="AE38" s="19" t="s">
        <v>219</v>
      </c>
      <c r="AF38" s="19" t="s">
        <v>145</v>
      </c>
      <c r="AG38" s="19"/>
      <c r="AH38" s="19" t="s">
        <v>220</v>
      </c>
      <c r="AI38" s="53">
        <v>43466</v>
      </c>
      <c r="AJ38" s="19" t="s">
        <v>220</v>
      </c>
      <c r="AK38" s="19" t="s">
        <v>146</v>
      </c>
      <c r="AL38" s="19" t="s">
        <v>220</v>
      </c>
      <c r="AM38" s="19" t="s">
        <v>221</v>
      </c>
      <c r="AN38" s="16" t="s">
        <v>148</v>
      </c>
      <c r="AO38" s="30"/>
      <c r="AP38" s="30"/>
      <c r="AQ38" s="30"/>
      <c r="AR38" s="30"/>
      <c r="AS38" s="30"/>
      <c r="AT38" s="30"/>
      <c r="AU38" s="30"/>
      <c r="AV38" s="18" t="s">
        <v>149</v>
      </c>
      <c r="AW38" s="29"/>
    </row>
    <row r="39" s="3" customFormat="1" ht="78.75" spans="1:49">
      <c r="A39" s="16">
        <v>667</v>
      </c>
      <c r="B39" s="25" t="s">
        <v>291</v>
      </c>
      <c r="C39" s="17" t="s">
        <v>292</v>
      </c>
      <c r="D39" s="17" t="s">
        <v>293</v>
      </c>
      <c r="E39" s="17" t="s">
        <v>294</v>
      </c>
      <c r="F39" s="17" t="s">
        <v>295</v>
      </c>
      <c r="G39" s="16"/>
      <c r="H39" s="19" t="s">
        <v>167</v>
      </c>
      <c r="I39" s="17" t="s">
        <v>137</v>
      </c>
      <c r="J39" s="17" t="s">
        <v>155</v>
      </c>
      <c r="K39" s="17">
        <v>2017</v>
      </c>
      <c r="L39" s="41">
        <v>100</v>
      </c>
      <c r="M39" s="20"/>
      <c r="N39" s="20"/>
      <c r="O39" s="17">
        <v>100</v>
      </c>
      <c r="P39" s="18"/>
      <c r="Q39" s="20"/>
      <c r="R39" s="18"/>
      <c r="S39" s="18"/>
      <c r="T39" s="18"/>
      <c r="U39" s="30">
        <f>O39-V39</f>
        <v>95.74</v>
      </c>
      <c r="V39" s="30">
        <v>4.26</v>
      </c>
      <c r="W39" s="30">
        <v>4.26</v>
      </c>
      <c r="X39" s="18" t="s">
        <v>149</v>
      </c>
      <c r="Y39" s="30"/>
      <c r="Z39" s="30"/>
      <c r="AA39" s="30"/>
      <c r="AB39" s="30"/>
      <c r="AC39" s="30"/>
      <c r="AD39" s="30"/>
      <c r="AE39" s="30"/>
      <c r="AF39" s="30"/>
      <c r="AG39" s="30"/>
      <c r="AH39" s="30"/>
      <c r="AI39" s="30"/>
      <c r="AJ39" s="30"/>
      <c r="AK39" s="30"/>
      <c r="AL39" s="30"/>
      <c r="AM39" s="30"/>
      <c r="AN39" s="30"/>
      <c r="AO39" s="30">
        <v>95.74</v>
      </c>
      <c r="AP39" s="30"/>
      <c r="AQ39" s="30"/>
      <c r="AR39" s="30"/>
      <c r="AS39" s="30"/>
      <c r="AT39" s="30"/>
      <c r="AU39" s="16" t="s">
        <v>296</v>
      </c>
      <c r="AV39" s="16" t="s">
        <v>149</v>
      </c>
      <c r="AW39" s="29"/>
    </row>
    <row r="40" s="1" customFormat="1" ht="78.75" spans="1:49">
      <c r="A40" s="16">
        <v>1</v>
      </c>
      <c r="B40" s="16" t="s">
        <v>297</v>
      </c>
      <c r="C40" s="16" t="s">
        <v>298</v>
      </c>
      <c r="D40" s="16" t="s">
        <v>299</v>
      </c>
      <c r="E40" s="16" t="s">
        <v>138</v>
      </c>
      <c r="F40" s="16" t="s">
        <v>300</v>
      </c>
      <c r="G40" s="16"/>
      <c r="H40" s="16" t="s">
        <v>167</v>
      </c>
      <c r="I40" s="16" t="s">
        <v>137</v>
      </c>
      <c r="J40" s="17" t="s">
        <v>138</v>
      </c>
      <c r="K40" s="16">
        <v>2018</v>
      </c>
      <c r="L40" s="42">
        <v>100</v>
      </c>
      <c r="M40" s="16"/>
      <c r="N40" s="16">
        <v>100</v>
      </c>
      <c r="O40" s="43"/>
      <c r="P40" s="44"/>
      <c r="Q40" s="44"/>
      <c r="R40" s="44"/>
      <c r="S40" s="16"/>
      <c r="T40" s="18"/>
      <c r="U40" s="18">
        <v>94.94</v>
      </c>
      <c r="V40" s="18">
        <v>5.06</v>
      </c>
      <c r="W40" s="18">
        <v>5.06</v>
      </c>
      <c r="X40" s="18" t="s">
        <v>139</v>
      </c>
      <c r="Y40" s="16" t="s">
        <v>301</v>
      </c>
      <c r="Z40" s="18">
        <v>94.94</v>
      </c>
      <c r="AA40" s="18"/>
      <c r="AB40" s="16" t="s">
        <v>141</v>
      </c>
      <c r="AC40" s="16" t="s">
        <v>142</v>
      </c>
      <c r="AD40" s="16" t="s">
        <v>143</v>
      </c>
      <c r="AE40" s="16" t="s">
        <v>157</v>
      </c>
      <c r="AF40" s="16" t="s">
        <v>145</v>
      </c>
      <c r="AG40" s="16"/>
      <c r="AH40" s="16" t="s">
        <v>138</v>
      </c>
      <c r="AI40" s="16"/>
      <c r="AJ40" s="16" t="s">
        <v>138</v>
      </c>
      <c r="AK40" s="16" t="s">
        <v>146</v>
      </c>
      <c r="AL40" s="16" t="s">
        <v>138</v>
      </c>
      <c r="AM40" s="16" t="s">
        <v>147</v>
      </c>
      <c r="AN40" s="16" t="s">
        <v>148</v>
      </c>
      <c r="AO40" s="18"/>
      <c r="AP40" s="18"/>
      <c r="AQ40" s="18"/>
      <c r="AR40" s="18"/>
      <c r="AS40" s="18"/>
      <c r="AT40" s="18"/>
      <c r="AU40" s="16"/>
      <c r="AV40" s="18" t="s">
        <v>149</v>
      </c>
      <c r="AW40" s="16"/>
    </row>
    <row r="41" s="4" customFormat="1" ht="108" customHeight="1" spans="1:49">
      <c r="A41" s="27" t="s">
        <v>302</v>
      </c>
      <c r="B41" s="16" t="s">
        <v>303</v>
      </c>
      <c r="C41" s="16" t="s">
        <v>304</v>
      </c>
      <c r="D41" s="16" t="s">
        <v>305</v>
      </c>
      <c r="E41" s="16" t="s">
        <v>306</v>
      </c>
      <c r="F41" s="16" t="s">
        <v>307</v>
      </c>
      <c r="G41" s="16" t="s">
        <v>308</v>
      </c>
      <c r="H41" s="16" t="s">
        <v>167</v>
      </c>
      <c r="I41" s="16" t="s">
        <v>137</v>
      </c>
      <c r="J41" s="16" t="s">
        <v>309</v>
      </c>
      <c r="K41" s="16">
        <v>2018</v>
      </c>
      <c r="L41" s="42">
        <v>150</v>
      </c>
      <c r="M41" s="16"/>
      <c r="N41" s="16">
        <v>150</v>
      </c>
      <c r="O41" s="17"/>
      <c r="P41" s="30"/>
      <c r="Q41" s="30"/>
      <c r="R41" s="16"/>
      <c r="S41" s="16"/>
      <c r="T41" s="16"/>
      <c r="U41" s="16">
        <v>150</v>
      </c>
      <c r="V41" s="29">
        <v>0</v>
      </c>
      <c r="W41" s="29">
        <v>0</v>
      </c>
      <c r="X41" s="16" t="s">
        <v>139</v>
      </c>
      <c r="Y41" s="29" t="s">
        <v>310</v>
      </c>
      <c r="Z41" s="29">
        <v>150</v>
      </c>
      <c r="AA41" s="29"/>
      <c r="AB41" s="29" t="s">
        <v>311</v>
      </c>
      <c r="AC41" s="29" t="s">
        <v>217</v>
      </c>
      <c r="AD41" s="29" t="s">
        <v>312</v>
      </c>
      <c r="AE41" s="29" t="s">
        <v>313</v>
      </c>
      <c r="AF41" s="29" t="s">
        <v>145</v>
      </c>
      <c r="AG41" s="29" t="s">
        <v>314</v>
      </c>
      <c r="AH41" s="29" t="s">
        <v>309</v>
      </c>
      <c r="AI41" s="29">
        <v>2019.5</v>
      </c>
      <c r="AJ41" s="29" t="s">
        <v>309</v>
      </c>
      <c r="AK41" s="29" t="s">
        <v>315</v>
      </c>
      <c r="AL41" s="29" t="s">
        <v>309</v>
      </c>
      <c r="AM41" s="29" t="s">
        <v>316</v>
      </c>
      <c r="AN41" s="16" t="s">
        <v>148</v>
      </c>
      <c r="AO41" s="29"/>
      <c r="AP41" s="29"/>
      <c r="AQ41" s="29"/>
      <c r="AR41" s="29"/>
      <c r="AS41" s="29"/>
      <c r="AT41" s="29"/>
      <c r="AU41" s="29"/>
      <c r="AV41" s="16" t="s">
        <v>149</v>
      </c>
      <c r="AW41" s="29"/>
    </row>
    <row r="42" s="2" customFormat="1" ht="96" customHeight="1" spans="1:49">
      <c r="A42" s="27" t="s">
        <v>302</v>
      </c>
      <c r="B42" s="16" t="s">
        <v>303</v>
      </c>
      <c r="C42" s="16" t="s">
        <v>304</v>
      </c>
      <c r="D42" s="16" t="s">
        <v>305</v>
      </c>
      <c r="E42" s="16" t="s">
        <v>317</v>
      </c>
      <c r="F42" s="16" t="s">
        <v>318</v>
      </c>
      <c r="G42" s="16"/>
      <c r="H42" s="16" t="s">
        <v>167</v>
      </c>
      <c r="I42" s="16"/>
      <c r="J42" s="16" t="s">
        <v>195</v>
      </c>
      <c r="K42" s="16">
        <v>2018</v>
      </c>
      <c r="L42" s="42">
        <v>20</v>
      </c>
      <c r="M42" s="16"/>
      <c r="N42" s="16">
        <v>20</v>
      </c>
      <c r="O42" s="16"/>
      <c r="P42" s="30"/>
      <c r="Q42" s="30"/>
      <c r="R42" s="16"/>
      <c r="S42" s="16"/>
      <c r="T42" s="16"/>
      <c r="U42" s="16">
        <v>20</v>
      </c>
      <c r="V42" s="16">
        <v>0</v>
      </c>
      <c r="W42" s="16">
        <v>0</v>
      </c>
      <c r="X42" s="16" t="s">
        <v>149</v>
      </c>
      <c r="Y42" s="16"/>
      <c r="Z42" s="16"/>
      <c r="AA42" s="16"/>
      <c r="AB42" s="16"/>
      <c r="AC42" s="16"/>
      <c r="AD42" s="16"/>
      <c r="AE42" s="16"/>
      <c r="AF42" s="16"/>
      <c r="AG42" s="16"/>
      <c r="AH42" s="16"/>
      <c r="AI42" s="16"/>
      <c r="AJ42" s="16"/>
      <c r="AK42" s="16"/>
      <c r="AL42" s="16"/>
      <c r="AM42" s="16"/>
      <c r="AN42" s="16"/>
      <c r="AO42" s="16">
        <v>20</v>
      </c>
      <c r="AP42" s="16"/>
      <c r="AQ42" s="16"/>
      <c r="AR42" s="16"/>
      <c r="AS42" s="16"/>
      <c r="AT42" s="16"/>
      <c r="AU42" s="16" t="s">
        <v>319</v>
      </c>
      <c r="AV42" s="16" t="s">
        <v>149</v>
      </c>
      <c r="AW42" s="16"/>
    </row>
    <row r="43" s="2" customFormat="1" ht="76" customHeight="1" spans="1:49">
      <c r="A43" s="27" t="s">
        <v>302</v>
      </c>
      <c r="B43" s="16" t="s">
        <v>303</v>
      </c>
      <c r="C43" s="16" t="s">
        <v>304</v>
      </c>
      <c r="D43" s="16" t="s">
        <v>305</v>
      </c>
      <c r="E43" s="16" t="s">
        <v>320</v>
      </c>
      <c r="F43" s="16" t="s">
        <v>321</v>
      </c>
      <c r="G43" s="16"/>
      <c r="H43" s="16" t="s">
        <v>167</v>
      </c>
      <c r="I43" s="16" t="s">
        <v>137</v>
      </c>
      <c r="J43" s="16" t="s">
        <v>322</v>
      </c>
      <c r="K43" s="16">
        <v>2018</v>
      </c>
      <c r="L43" s="42">
        <v>50</v>
      </c>
      <c r="M43" s="16"/>
      <c r="N43" s="16">
        <v>50</v>
      </c>
      <c r="O43" s="16"/>
      <c r="P43" s="30"/>
      <c r="Q43" s="30"/>
      <c r="R43" s="16"/>
      <c r="S43" s="16"/>
      <c r="T43" s="16"/>
      <c r="U43" s="16">
        <v>50</v>
      </c>
      <c r="V43" s="16">
        <v>0</v>
      </c>
      <c r="W43" s="16">
        <v>0</v>
      </c>
      <c r="X43" s="16" t="s">
        <v>149</v>
      </c>
      <c r="Y43" s="16"/>
      <c r="Z43" s="16"/>
      <c r="AA43" s="16"/>
      <c r="AB43" s="16"/>
      <c r="AC43" s="16"/>
      <c r="AD43" s="16"/>
      <c r="AE43" s="16"/>
      <c r="AF43" s="16"/>
      <c r="AG43" s="16"/>
      <c r="AH43" s="16"/>
      <c r="AI43" s="16"/>
      <c r="AJ43" s="16"/>
      <c r="AK43" s="16"/>
      <c r="AL43" s="16"/>
      <c r="AM43" s="16"/>
      <c r="AN43" s="16"/>
      <c r="AO43" s="16">
        <v>50</v>
      </c>
      <c r="AP43" s="16"/>
      <c r="AQ43" s="16"/>
      <c r="AR43" s="16"/>
      <c r="AS43" s="16"/>
      <c r="AT43" s="16"/>
      <c r="AU43" s="16" t="s">
        <v>319</v>
      </c>
      <c r="AV43" s="16" t="s">
        <v>149</v>
      </c>
      <c r="AW43" s="16"/>
    </row>
    <row r="44" s="2" customFormat="1" ht="76" customHeight="1" spans="1:49">
      <c r="A44" s="27" t="s">
        <v>302</v>
      </c>
      <c r="B44" s="16" t="s">
        <v>303</v>
      </c>
      <c r="C44" s="16" t="s">
        <v>304</v>
      </c>
      <c r="D44" s="16" t="s">
        <v>305</v>
      </c>
      <c r="E44" s="16" t="s">
        <v>323</v>
      </c>
      <c r="F44" s="16" t="s">
        <v>324</v>
      </c>
      <c r="G44" s="16" t="s">
        <v>238</v>
      </c>
      <c r="H44" s="16" t="s">
        <v>167</v>
      </c>
      <c r="I44" s="16" t="s">
        <v>137</v>
      </c>
      <c r="J44" s="16" t="s">
        <v>309</v>
      </c>
      <c r="K44" s="16">
        <v>2018</v>
      </c>
      <c r="L44" s="42">
        <v>30</v>
      </c>
      <c r="M44" s="16"/>
      <c r="N44" s="16">
        <v>30</v>
      </c>
      <c r="O44" s="16"/>
      <c r="P44" s="30"/>
      <c r="Q44" s="30"/>
      <c r="R44" s="16"/>
      <c r="S44" s="16"/>
      <c r="T44" s="16"/>
      <c r="U44" s="16">
        <v>30</v>
      </c>
      <c r="V44" s="16">
        <v>0</v>
      </c>
      <c r="W44" s="16">
        <v>0</v>
      </c>
      <c r="X44" s="16" t="s">
        <v>149</v>
      </c>
      <c r="Y44" s="16"/>
      <c r="Z44" s="16"/>
      <c r="AA44" s="16"/>
      <c r="AB44" s="16"/>
      <c r="AC44" s="16"/>
      <c r="AD44" s="16"/>
      <c r="AE44" s="16"/>
      <c r="AF44" s="16"/>
      <c r="AG44" s="16"/>
      <c r="AH44" s="16"/>
      <c r="AI44" s="16"/>
      <c r="AJ44" s="16"/>
      <c r="AK44" s="16"/>
      <c r="AL44" s="16"/>
      <c r="AM44" s="16"/>
      <c r="AN44" s="16"/>
      <c r="AO44" s="16">
        <v>30</v>
      </c>
      <c r="AP44" s="16"/>
      <c r="AQ44" s="16"/>
      <c r="AR44" s="16"/>
      <c r="AS44" s="16"/>
      <c r="AT44" s="16"/>
      <c r="AU44" s="16" t="s">
        <v>319</v>
      </c>
      <c r="AV44" s="16" t="s">
        <v>149</v>
      </c>
      <c r="AW44" s="16"/>
    </row>
    <row r="45" s="2" customFormat="1" ht="201" customHeight="1" spans="1:49">
      <c r="A45" s="27" t="s">
        <v>302</v>
      </c>
      <c r="B45" s="16" t="s">
        <v>303</v>
      </c>
      <c r="C45" s="16" t="s">
        <v>304</v>
      </c>
      <c r="D45" s="16" t="s">
        <v>305</v>
      </c>
      <c r="E45" s="16" t="s">
        <v>153</v>
      </c>
      <c r="F45" s="16" t="s">
        <v>154</v>
      </c>
      <c r="G45" s="16"/>
      <c r="H45" s="16" t="s">
        <v>167</v>
      </c>
      <c r="I45" s="16" t="s">
        <v>137</v>
      </c>
      <c r="J45" s="16" t="s">
        <v>325</v>
      </c>
      <c r="K45" s="16">
        <v>2018</v>
      </c>
      <c r="L45" s="42">
        <v>150</v>
      </c>
      <c r="M45" s="16"/>
      <c r="N45" s="16">
        <v>150</v>
      </c>
      <c r="O45" s="16"/>
      <c r="P45" s="16"/>
      <c r="Q45" s="30"/>
      <c r="R45" s="16"/>
      <c r="S45" s="16"/>
      <c r="T45" s="16"/>
      <c r="U45" s="16">
        <v>150</v>
      </c>
      <c r="V45" s="16">
        <v>0</v>
      </c>
      <c r="W45" s="16">
        <v>0</v>
      </c>
      <c r="X45" s="16" t="s">
        <v>139</v>
      </c>
      <c r="Y45" s="29" t="s">
        <v>310</v>
      </c>
      <c r="Z45" s="16">
        <v>150</v>
      </c>
      <c r="AA45" s="16"/>
      <c r="AB45" s="29" t="s">
        <v>311</v>
      </c>
      <c r="AC45" s="16" t="s">
        <v>217</v>
      </c>
      <c r="AD45" s="29" t="s">
        <v>312</v>
      </c>
      <c r="AE45" s="29" t="s">
        <v>313</v>
      </c>
      <c r="AF45" s="16" t="s">
        <v>145</v>
      </c>
      <c r="AG45" s="16" t="s">
        <v>326</v>
      </c>
      <c r="AH45" s="16" t="s">
        <v>325</v>
      </c>
      <c r="AI45" s="16"/>
      <c r="AJ45" s="16"/>
      <c r="AK45" s="16"/>
      <c r="AL45" s="16"/>
      <c r="AM45" s="16"/>
      <c r="AN45" s="16" t="s">
        <v>148</v>
      </c>
      <c r="AO45" s="16"/>
      <c r="AP45" s="16"/>
      <c r="AQ45" s="16"/>
      <c r="AR45" s="16"/>
      <c r="AS45" s="16"/>
      <c r="AT45" s="16"/>
      <c r="AU45" s="16"/>
      <c r="AV45" s="16" t="s">
        <v>149</v>
      </c>
      <c r="AW45" s="29"/>
    </row>
    <row r="46" s="2" customFormat="1" ht="76" customHeight="1" spans="1:49">
      <c r="A46" s="27" t="s">
        <v>302</v>
      </c>
      <c r="B46" s="16" t="s">
        <v>303</v>
      </c>
      <c r="C46" s="16" t="s">
        <v>304</v>
      </c>
      <c r="D46" s="16" t="s">
        <v>305</v>
      </c>
      <c r="E46" s="16" t="s">
        <v>327</v>
      </c>
      <c r="F46" s="16" t="s">
        <v>328</v>
      </c>
      <c r="G46" s="16"/>
      <c r="H46" s="16" t="s">
        <v>167</v>
      </c>
      <c r="I46" s="16" t="s">
        <v>137</v>
      </c>
      <c r="J46" s="16" t="s">
        <v>329</v>
      </c>
      <c r="K46" s="16">
        <v>2018</v>
      </c>
      <c r="L46" s="42">
        <v>100</v>
      </c>
      <c r="M46" s="16"/>
      <c r="N46" s="16">
        <v>100</v>
      </c>
      <c r="O46" s="16"/>
      <c r="P46" s="16"/>
      <c r="Q46" s="30"/>
      <c r="R46" s="16"/>
      <c r="S46" s="16"/>
      <c r="T46" s="16"/>
      <c r="U46" s="16">
        <v>100</v>
      </c>
      <c r="V46" s="16">
        <v>0</v>
      </c>
      <c r="W46" s="16">
        <v>0</v>
      </c>
      <c r="X46" s="16" t="s">
        <v>139</v>
      </c>
      <c r="Y46" s="29" t="s">
        <v>330</v>
      </c>
      <c r="Z46" s="16">
        <v>100</v>
      </c>
      <c r="AA46" s="16"/>
      <c r="AB46" s="29" t="s">
        <v>311</v>
      </c>
      <c r="AC46" s="16" t="s">
        <v>217</v>
      </c>
      <c r="AD46" s="29" t="s">
        <v>312</v>
      </c>
      <c r="AE46" s="29" t="s">
        <v>313</v>
      </c>
      <c r="AF46" s="16" t="s">
        <v>331</v>
      </c>
      <c r="AG46" s="16" t="s">
        <v>332</v>
      </c>
      <c r="AH46" s="16" t="str">
        <f>J46</f>
        <v>酉阳县农恒油茶种植专业合作社</v>
      </c>
      <c r="AI46" s="16"/>
      <c r="AJ46" s="16" t="str">
        <f>AH46</f>
        <v>酉阳县农恒油茶种植专业合作社</v>
      </c>
      <c r="AK46" s="16" t="s">
        <v>146</v>
      </c>
      <c r="AL46" s="16" t="str">
        <f>AH46</f>
        <v>酉阳县农恒油茶种植专业合作社</v>
      </c>
      <c r="AM46" s="16" t="s">
        <v>333</v>
      </c>
      <c r="AN46" s="16" t="s">
        <v>148</v>
      </c>
      <c r="AO46" s="16"/>
      <c r="AP46" s="16"/>
      <c r="AQ46" s="16"/>
      <c r="AR46" s="16"/>
      <c r="AS46" s="16"/>
      <c r="AT46" s="16"/>
      <c r="AU46" s="16"/>
      <c r="AV46" s="16" t="s">
        <v>149</v>
      </c>
      <c r="AW46" s="29"/>
    </row>
    <row r="47" s="2" customFormat="1" ht="132" customHeight="1" spans="1:49">
      <c r="A47" s="27" t="s">
        <v>302</v>
      </c>
      <c r="B47" s="16" t="s">
        <v>303</v>
      </c>
      <c r="C47" s="16" t="s">
        <v>304</v>
      </c>
      <c r="D47" s="16" t="s">
        <v>305</v>
      </c>
      <c r="E47" s="16" t="s">
        <v>153</v>
      </c>
      <c r="F47" s="16" t="s">
        <v>154</v>
      </c>
      <c r="G47" s="16"/>
      <c r="H47" s="16" t="s">
        <v>167</v>
      </c>
      <c r="I47" s="16" t="s">
        <v>137</v>
      </c>
      <c r="J47" s="16" t="s">
        <v>322</v>
      </c>
      <c r="K47" s="16">
        <v>2018</v>
      </c>
      <c r="L47" s="42">
        <v>100</v>
      </c>
      <c r="M47" s="16"/>
      <c r="N47" s="16">
        <v>100</v>
      </c>
      <c r="O47" s="16"/>
      <c r="P47" s="16"/>
      <c r="Q47" s="30"/>
      <c r="R47" s="16"/>
      <c r="S47" s="16"/>
      <c r="T47" s="16"/>
      <c r="U47" s="16">
        <v>100</v>
      </c>
      <c r="V47" s="16">
        <v>0</v>
      </c>
      <c r="W47" s="16">
        <v>0</v>
      </c>
      <c r="X47" s="16" t="s">
        <v>139</v>
      </c>
      <c r="Y47" s="16" t="s">
        <v>334</v>
      </c>
      <c r="Z47" s="16">
        <v>100</v>
      </c>
      <c r="AA47" s="16"/>
      <c r="AB47" s="29" t="s">
        <v>311</v>
      </c>
      <c r="AC47" s="16" t="s">
        <v>217</v>
      </c>
      <c r="AD47" s="29" t="s">
        <v>312</v>
      </c>
      <c r="AE47" s="29" t="s">
        <v>313</v>
      </c>
      <c r="AF47" s="16" t="s">
        <v>145</v>
      </c>
      <c r="AG47" s="16" t="s">
        <v>335</v>
      </c>
      <c r="AH47" s="16" t="str">
        <f>J47</f>
        <v>重庆和信农业发展有限公司</v>
      </c>
      <c r="AI47" s="16"/>
      <c r="AJ47" s="16" t="str">
        <f>AH47</f>
        <v>重庆和信农业发展有限公司</v>
      </c>
      <c r="AK47" s="16" t="s">
        <v>146</v>
      </c>
      <c r="AL47" s="16" t="str">
        <f>AJ47</f>
        <v>重庆和信农业发展有限公司</v>
      </c>
      <c r="AM47" s="16" t="s">
        <v>336</v>
      </c>
      <c r="AN47" s="16" t="s">
        <v>148</v>
      </c>
      <c r="AO47" s="16"/>
      <c r="AP47" s="16"/>
      <c r="AQ47" s="16"/>
      <c r="AR47" s="16"/>
      <c r="AS47" s="16"/>
      <c r="AT47" s="16"/>
      <c r="AU47" s="16"/>
      <c r="AV47" s="16" t="s">
        <v>149</v>
      </c>
      <c r="AW47" s="16"/>
    </row>
    <row r="48" s="2" customFormat="1" ht="76" customHeight="1" spans="1:49">
      <c r="A48" s="27" t="s">
        <v>302</v>
      </c>
      <c r="B48" s="16" t="s">
        <v>303</v>
      </c>
      <c r="C48" s="16" t="s">
        <v>304</v>
      </c>
      <c r="D48" s="16" t="s">
        <v>305</v>
      </c>
      <c r="E48" s="16" t="s">
        <v>337</v>
      </c>
      <c r="F48" s="16"/>
      <c r="G48" s="16"/>
      <c r="H48" s="16" t="s">
        <v>167</v>
      </c>
      <c r="I48" s="16" t="s">
        <v>137</v>
      </c>
      <c r="J48" s="16" t="s">
        <v>137</v>
      </c>
      <c r="K48" s="16">
        <v>2018</v>
      </c>
      <c r="L48" s="42">
        <v>300</v>
      </c>
      <c r="M48" s="16"/>
      <c r="N48" s="16">
        <v>300</v>
      </c>
      <c r="O48" s="16"/>
      <c r="P48" s="16"/>
      <c r="Q48" s="30"/>
      <c r="R48" s="16"/>
      <c r="S48" s="16"/>
      <c r="T48" s="16"/>
      <c r="U48" s="16">
        <v>221.26</v>
      </c>
      <c r="V48" s="16">
        <v>78.74</v>
      </c>
      <c r="W48" s="16">
        <v>78.74</v>
      </c>
      <c r="X48" s="16" t="s">
        <v>149</v>
      </c>
      <c r="Y48" s="16"/>
      <c r="Z48" s="16"/>
      <c r="AA48" s="16"/>
      <c r="AB48" s="16"/>
      <c r="AC48" s="16"/>
      <c r="AD48" s="16"/>
      <c r="AE48" s="16"/>
      <c r="AF48" s="16"/>
      <c r="AG48" s="16"/>
      <c r="AH48" s="16"/>
      <c r="AI48" s="16"/>
      <c r="AJ48" s="16"/>
      <c r="AK48" s="16"/>
      <c r="AL48" s="16"/>
      <c r="AM48" s="16"/>
      <c r="AN48" s="16"/>
      <c r="AO48" s="16">
        <v>221.26</v>
      </c>
      <c r="AP48" s="16"/>
      <c r="AQ48" s="16"/>
      <c r="AR48" s="16"/>
      <c r="AS48" s="16"/>
      <c r="AT48" s="16"/>
      <c r="AU48" s="16" t="s">
        <v>338</v>
      </c>
      <c r="AV48" s="16" t="s">
        <v>149</v>
      </c>
      <c r="AW48" s="16"/>
    </row>
    <row r="49" s="3" customFormat="1" ht="116" customHeight="1" spans="1:49">
      <c r="A49" s="16">
        <v>654</v>
      </c>
      <c r="B49" s="17" t="s">
        <v>339</v>
      </c>
      <c r="C49" s="16" t="s">
        <v>340</v>
      </c>
      <c r="D49" s="16" t="s">
        <v>341</v>
      </c>
      <c r="E49" s="16" t="s">
        <v>342</v>
      </c>
      <c r="F49" s="16" t="s">
        <v>343</v>
      </c>
      <c r="G49" s="16"/>
      <c r="H49" s="16" t="s">
        <v>167</v>
      </c>
      <c r="I49" s="16" t="s">
        <v>137</v>
      </c>
      <c r="J49" s="16" t="s">
        <v>344</v>
      </c>
      <c r="K49" s="16">
        <v>2018</v>
      </c>
      <c r="L49" s="42">
        <v>100</v>
      </c>
      <c r="M49" s="16"/>
      <c r="N49" s="16"/>
      <c r="O49" s="16">
        <v>100</v>
      </c>
      <c r="P49" s="26"/>
      <c r="Q49" s="16"/>
      <c r="R49" s="16"/>
      <c r="S49" s="16"/>
      <c r="T49" s="30"/>
      <c r="U49" s="18">
        <v>84</v>
      </c>
      <c r="V49" s="51">
        <v>16</v>
      </c>
      <c r="W49" s="51">
        <v>16</v>
      </c>
      <c r="X49" s="51" t="s">
        <v>149</v>
      </c>
      <c r="Y49" s="52"/>
      <c r="Z49" s="52"/>
      <c r="AA49" s="52"/>
      <c r="AB49" s="52"/>
      <c r="AC49" s="52"/>
      <c r="AD49" s="52"/>
      <c r="AE49" s="52"/>
      <c r="AF49" s="52"/>
      <c r="AG49" s="52"/>
      <c r="AH49" s="52"/>
      <c r="AI49" s="52"/>
      <c r="AJ49" s="52"/>
      <c r="AK49" s="52"/>
      <c r="AL49" s="52"/>
      <c r="AM49" s="52"/>
      <c r="AN49" s="52"/>
      <c r="AO49" s="51">
        <v>84</v>
      </c>
      <c r="AP49" s="52"/>
      <c r="AQ49" s="52"/>
      <c r="AR49" s="52"/>
      <c r="AS49" s="52"/>
      <c r="AT49" s="52"/>
      <c r="AU49" s="56" t="s">
        <v>196</v>
      </c>
      <c r="AV49" s="57" t="s">
        <v>149</v>
      </c>
      <c r="AW49" s="56"/>
    </row>
    <row r="50" s="3" customFormat="1" ht="78.75" spans="1:49">
      <c r="A50" s="16">
        <v>655</v>
      </c>
      <c r="B50" s="17" t="s">
        <v>345</v>
      </c>
      <c r="C50" s="16" t="s">
        <v>346</v>
      </c>
      <c r="D50" s="16" t="s">
        <v>347</v>
      </c>
      <c r="E50" s="16" t="s">
        <v>204</v>
      </c>
      <c r="F50" s="16" t="s">
        <v>348</v>
      </c>
      <c r="G50" s="16"/>
      <c r="H50" s="16" t="s">
        <v>167</v>
      </c>
      <c r="I50" s="16" t="s">
        <v>137</v>
      </c>
      <c r="J50" s="16" t="s">
        <v>137</v>
      </c>
      <c r="K50" s="16">
        <v>2018</v>
      </c>
      <c r="L50" s="42">
        <v>100</v>
      </c>
      <c r="M50" s="16"/>
      <c r="N50" s="16"/>
      <c r="O50" s="16">
        <v>100</v>
      </c>
      <c r="P50" s="26"/>
      <c r="Q50" s="16"/>
      <c r="R50" s="16"/>
      <c r="S50" s="16"/>
      <c r="T50" s="30"/>
      <c r="U50" s="30">
        <f t="shared" ref="U50:U55" si="0">O50-V50</f>
        <v>60.76</v>
      </c>
      <c r="V50" s="30">
        <v>39.24</v>
      </c>
      <c r="W50" s="30">
        <v>39.24</v>
      </c>
      <c r="X50" s="18" t="s">
        <v>149</v>
      </c>
      <c r="Y50" s="30"/>
      <c r="Z50" s="30"/>
      <c r="AA50" s="30"/>
      <c r="AB50" s="16"/>
      <c r="AC50" s="16"/>
      <c r="AD50" s="16"/>
      <c r="AE50" s="16"/>
      <c r="AF50" s="16"/>
      <c r="AG50" s="16"/>
      <c r="AH50" s="30"/>
      <c r="AI50" s="30"/>
      <c r="AJ50" s="30"/>
      <c r="AK50" s="16"/>
      <c r="AL50" s="30"/>
      <c r="AM50" s="30"/>
      <c r="AN50" s="30"/>
      <c r="AO50" s="30">
        <v>60.76</v>
      </c>
      <c r="AP50" s="30"/>
      <c r="AQ50" s="30"/>
      <c r="AR50" s="30"/>
      <c r="AS50" s="30"/>
      <c r="AT50" s="30"/>
      <c r="AU50" s="16" t="s">
        <v>349</v>
      </c>
      <c r="AV50" s="16" t="s">
        <v>149</v>
      </c>
      <c r="AW50" s="29"/>
    </row>
    <row r="51" s="3" customFormat="1" ht="78.75" spans="1:49">
      <c r="A51" s="16">
        <v>656</v>
      </c>
      <c r="B51" s="17" t="s">
        <v>350</v>
      </c>
      <c r="C51" s="16" t="s">
        <v>346</v>
      </c>
      <c r="D51" s="16" t="s">
        <v>341</v>
      </c>
      <c r="E51" s="16" t="s">
        <v>204</v>
      </c>
      <c r="F51" s="16"/>
      <c r="G51" s="16"/>
      <c r="H51" s="16" t="s">
        <v>167</v>
      </c>
      <c r="I51" s="16" t="s">
        <v>137</v>
      </c>
      <c r="J51" s="16" t="s">
        <v>137</v>
      </c>
      <c r="K51" s="16">
        <v>2018</v>
      </c>
      <c r="L51" s="42">
        <v>221</v>
      </c>
      <c r="M51" s="16"/>
      <c r="N51" s="16"/>
      <c r="O51" s="16">
        <v>221</v>
      </c>
      <c r="P51" s="26"/>
      <c r="Q51" s="16"/>
      <c r="R51" s="16"/>
      <c r="S51" s="16"/>
      <c r="T51" s="30"/>
      <c r="U51" s="30">
        <f t="shared" si="0"/>
        <v>6.94</v>
      </c>
      <c r="V51" s="30">
        <v>214.06</v>
      </c>
      <c r="W51" s="30">
        <v>214.06</v>
      </c>
      <c r="X51" s="18" t="s">
        <v>149</v>
      </c>
      <c r="Y51" s="30"/>
      <c r="Z51" s="30"/>
      <c r="AA51" s="30"/>
      <c r="AB51" s="30"/>
      <c r="AC51" s="30"/>
      <c r="AD51" s="30"/>
      <c r="AE51" s="30"/>
      <c r="AF51" s="30"/>
      <c r="AG51" s="30"/>
      <c r="AH51" s="30"/>
      <c r="AI51" s="30"/>
      <c r="AJ51" s="30"/>
      <c r="AK51" s="30"/>
      <c r="AL51" s="30"/>
      <c r="AM51" s="30"/>
      <c r="AN51" s="30"/>
      <c r="AO51" s="30">
        <v>6.94</v>
      </c>
      <c r="AP51" s="30"/>
      <c r="AQ51" s="30"/>
      <c r="AR51" s="30"/>
      <c r="AS51" s="30"/>
      <c r="AT51" s="30"/>
      <c r="AU51" s="16" t="s">
        <v>349</v>
      </c>
      <c r="AV51" s="16" t="s">
        <v>149</v>
      </c>
      <c r="AW51" s="29"/>
    </row>
    <row r="52" s="3" customFormat="1" ht="123.75" spans="1:49">
      <c r="A52" s="16">
        <v>657</v>
      </c>
      <c r="B52" s="17" t="s">
        <v>351</v>
      </c>
      <c r="C52" s="16" t="s">
        <v>352</v>
      </c>
      <c r="D52" s="16" t="s">
        <v>341</v>
      </c>
      <c r="E52" s="16" t="s">
        <v>204</v>
      </c>
      <c r="F52" s="16"/>
      <c r="G52" s="16"/>
      <c r="H52" s="16" t="s">
        <v>167</v>
      </c>
      <c r="I52" s="16" t="s">
        <v>137</v>
      </c>
      <c r="J52" s="16" t="s">
        <v>137</v>
      </c>
      <c r="K52" s="16">
        <v>2018</v>
      </c>
      <c r="L52" s="42">
        <v>375</v>
      </c>
      <c r="M52" s="26"/>
      <c r="N52" s="16"/>
      <c r="O52" s="16">
        <v>375</v>
      </c>
      <c r="P52" s="16"/>
      <c r="Q52" s="16"/>
      <c r="R52" s="16"/>
      <c r="S52" s="16"/>
      <c r="T52" s="30"/>
      <c r="U52" s="30">
        <v>375</v>
      </c>
      <c r="V52" s="30">
        <v>0</v>
      </c>
      <c r="W52" s="30">
        <v>0</v>
      </c>
      <c r="X52" s="18" t="s">
        <v>149</v>
      </c>
      <c r="Y52" s="30"/>
      <c r="Z52" s="30"/>
      <c r="AA52" s="30"/>
      <c r="AB52" s="30"/>
      <c r="AC52" s="30"/>
      <c r="AD52" s="30"/>
      <c r="AE52" s="30"/>
      <c r="AF52" s="30"/>
      <c r="AG52" s="30"/>
      <c r="AH52" s="30"/>
      <c r="AI52" s="30"/>
      <c r="AJ52" s="30"/>
      <c r="AK52" s="30"/>
      <c r="AL52" s="30"/>
      <c r="AM52" s="30"/>
      <c r="AN52" s="30"/>
      <c r="AO52" s="30">
        <v>375</v>
      </c>
      <c r="AP52" s="30"/>
      <c r="AQ52" s="30"/>
      <c r="AR52" s="30"/>
      <c r="AS52" s="30"/>
      <c r="AT52" s="30"/>
      <c r="AU52" s="16" t="s">
        <v>353</v>
      </c>
      <c r="AV52" s="16" t="s">
        <v>149</v>
      </c>
      <c r="AW52" s="29"/>
    </row>
    <row r="53" s="3" customFormat="1" ht="56.25" spans="1:49">
      <c r="A53" s="16">
        <v>658</v>
      </c>
      <c r="B53" s="17" t="s">
        <v>354</v>
      </c>
      <c r="C53" s="16" t="s">
        <v>355</v>
      </c>
      <c r="D53" s="16" t="s">
        <v>341</v>
      </c>
      <c r="E53" s="16" t="s">
        <v>204</v>
      </c>
      <c r="F53" s="16"/>
      <c r="G53" s="16"/>
      <c r="H53" s="16" t="s">
        <v>167</v>
      </c>
      <c r="I53" s="16" t="s">
        <v>137</v>
      </c>
      <c r="J53" s="16" t="s">
        <v>137</v>
      </c>
      <c r="K53" s="16">
        <v>2018</v>
      </c>
      <c r="L53" s="42">
        <v>149</v>
      </c>
      <c r="M53" s="26"/>
      <c r="N53" s="16"/>
      <c r="O53" s="16">
        <v>149</v>
      </c>
      <c r="P53" s="16"/>
      <c r="Q53" s="16"/>
      <c r="R53" s="16"/>
      <c r="S53" s="16"/>
      <c r="T53" s="30"/>
      <c r="U53" s="30">
        <v>149</v>
      </c>
      <c r="V53" s="30">
        <v>0</v>
      </c>
      <c r="W53" s="30">
        <v>0</v>
      </c>
      <c r="X53" s="18" t="s">
        <v>149</v>
      </c>
      <c r="Y53" s="30"/>
      <c r="Z53" s="30"/>
      <c r="AA53" s="30"/>
      <c r="AB53" s="30"/>
      <c r="AC53" s="30"/>
      <c r="AD53" s="30"/>
      <c r="AE53" s="30"/>
      <c r="AF53" s="30"/>
      <c r="AG53" s="30"/>
      <c r="AH53" s="30"/>
      <c r="AI53" s="30"/>
      <c r="AJ53" s="30"/>
      <c r="AK53" s="30"/>
      <c r="AL53" s="30"/>
      <c r="AM53" s="30"/>
      <c r="AN53" s="30"/>
      <c r="AO53" s="30">
        <v>149</v>
      </c>
      <c r="AP53" s="30"/>
      <c r="AQ53" s="30"/>
      <c r="AR53" s="30"/>
      <c r="AS53" s="30"/>
      <c r="AT53" s="30"/>
      <c r="AU53" s="29" t="s">
        <v>356</v>
      </c>
      <c r="AV53" s="16"/>
      <c r="AW53" s="29"/>
    </row>
    <row r="54" s="1" customFormat="1" ht="90" spans="1:49">
      <c r="A54" s="16">
        <v>659</v>
      </c>
      <c r="B54" s="17" t="s">
        <v>357</v>
      </c>
      <c r="C54" s="16" t="s">
        <v>358</v>
      </c>
      <c r="D54" s="16" t="s">
        <v>341</v>
      </c>
      <c r="E54" s="16" t="s">
        <v>327</v>
      </c>
      <c r="F54" s="16" t="s">
        <v>359</v>
      </c>
      <c r="G54" s="16"/>
      <c r="H54" s="16" t="s">
        <v>167</v>
      </c>
      <c r="I54" s="16" t="s">
        <v>137</v>
      </c>
      <c r="J54" s="17" t="s">
        <v>138</v>
      </c>
      <c r="K54" s="16">
        <v>2018</v>
      </c>
      <c r="L54" s="42">
        <v>100</v>
      </c>
      <c r="M54" s="43"/>
      <c r="N54" s="16"/>
      <c r="O54" s="16">
        <v>100</v>
      </c>
      <c r="P54" s="16"/>
      <c r="Q54" s="16"/>
      <c r="R54" s="16"/>
      <c r="S54" s="16"/>
      <c r="T54" s="18"/>
      <c r="U54" s="18">
        <v>65.43</v>
      </c>
      <c r="V54" s="18">
        <v>34.57</v>
      </c>
      <c r="W54" s="18">
        <v>34.57</v>
      </c>
      <c r="X54" s="18" t="s">
        <v>149</v>
      </c>
      <c r="Y54" s="18"/>
      <c r="Z54" s="18"/>
      <c r="AA54" s="18"/>
      <c r="AB54" s="18"/>
      <c r="AC54" s="18"/>
      <c r="AD54" s="18"/>
      <c r="AE54" s="18"/>
      <c r="AF54" s="18"/>
      <c r="AG54" s="18"/>
      <c r="AH54" s="18"/>
      <c r="AI54" s="18"/>
      <c r="AJ54" s="18"/>
      <c r="AK54" s="18"/>
      <c r="AL54" s="18"/>
      <c r="AM54" s="18"/>
      <c r="AN54" s="29" t="s">
        <v>137</v>
      </c>
      <c r="AO54" s="18">
        <v>65.43</v>
      </c>
      <c r="AP54" s="18"/>
      <c r="AQ54" s="18"/>
      <c r="AR54" s="18"/>
      <c r="AS54" s="18"/>
      <c r="AT54" s="18"/>
      <c r="AU54" s="19" t="s">
        <v>360</v>
      </c>
      <c r="AV54" s="18" t="s">
        <v>149</v>
      </c>
      <c r="AW54" s="16"/>
    </row>
    <row r="55" s="3" customFormat="1" ht="191.25" spans="1:49">
      <c r="A55" s="16">
        <v>660</v>
      </c>
      <c r="B55" s="17" t="s">
        <v>361</v>
      </c>
      <c r="C55" s="16" t="s">
        <v>362</v>
      </c>
      <c r="D55" s="16" t="s">
        <v>305</v>
      </c>
      <c r="E55" s="16" t="s">
        <v>204</v>
      </c>
      <c r="F55" s="16"/>
      <c r="G55" s="16"/>
      <c r="H55" s="16" t="s">
        <v>167</v>
      </c>
      <c r="I55" s="16" t="s">
        <v>137</v>
      </c>
      <c r="J55" s="16" t="s">
        <v>137</v>
      </c>
      <c r="K55" s="16">
        <v>2018</v>
      </c>
      <c r="L55" s="42">
        <v>800</v>
      </c>
      <c r="M55" s="26"/>
      <c r="N55" s="16"/>
      <c r="O55" s="16">
        <v>800</v>
      </c>
      <c r="P55" s="16"/>
      <c r="Q55" s="16"/>
      <c r="R55" s="16"/>
      <c r="S55" s="16"/>
      <c r="T55" s="30"/>
      <c r="U55" s="30">
        <f t="shared" si="0"/>
        <v>748.81</v>
      </c>
      <c r="V55" s="30">
        <v>51.19</v>
      </c>
      <c r="W55" s="30">
        <v>51.19</v>
      </c>
      <c r="X55" s="18" t="s">
        <v>149</v>
      </c>
      <c r="Y55" s="30"/>
      <c r="Z55" s="30"/>
      <c r="AA55" s="30"/>
      <c r="AB55" s="30"/>
      <c r="AC55" s="30"/>
      <c r="AD55" s="30"/>
      <c r="AE55" s="30"/>
      <c r="AF55" s="30"/>
      <c r="AG55" s="30"/>
      <c r="AH55" s="30"/>
      <c r="AI55" s="30"/>
      <c r="AJ55" s="30"/>
      <c r="AK55" s="30"/>
      <c r="AL55" s="30"/>
      <c r="AM55" s="30"/>
      <c r="AN55" s="30"/>
      <c r="AO55" s="30">
        <v>748.81</v>
      </c>
      <c r="AP55" s="30"/>
      <c r="AQ55" s="30"/>
      <c r="AR55" s="30"/>
      <c r="AS55" s="30"/>
      <c r="AT55" s="30"/>
      <c r="AU55" s="16" t="s">
        <v>363</v>
      </c>
      <c r="AV55" s="16" t="s">
        <v>149</v>
      </c>
      <c r="AW55" s="29"/>
    </row>
    <row r="56" s="3" customFormat="1" ht="67.5" spans="1:49">
      <c r="A56" s="16">
        <v>661</v>
      </c>
      <c r="B56" s="17" t="s">
        <v>364</v>
      </c>
      <c r="C56" s="16" t="s">
        <v>365</v>
      </c>
      <c r="D56" s="16" t="s">
        <v>366</v>
      </c>
      <c r="E56" s="16" t="s">
        <v>137</v>
      </c>
      <c r="F56" s="16"/>
      <c r="G56" s="16"/>
      <c r="H56" s="16" t="s">
        <v>167</v>
      </c>
      <c r="I56" s="16" t="s">
        <v>137</v>
      </c>
      <c r="J56" s="16" t="s">
        <v>137</v>
      </c>
      <c r="K56" s="16">
        <v>2018</v>
      </c>
      <c r="L56" s="42">
        <v>112</v>
      </c>
      <c r="M56" s="26"/>
      <c r="N56" s="16"/>
      <c r="O56" s="16">
        <v>112</v>
      </c>
      <c r="P56" s="16"/>
      <c r="Q56" s="16"/>
      <c r="R56" s="16"/>
      <c r="S56" s="16"/>
      <c r="T56" s="30"/>
      <c r="U56" s="30">
        <v>112</v>
      </c>
      <c r="V56" s="30">
        <v>0</v>
      </c>
      <c r="W56" s="30">
        <v>0</v>
      </c>
      <c r="X56" s="18" t="s">
        <v>149</v>
      </c>
      <c r="Y56" s="30"/>
      <c r="Z56" s="30"/>
      <c r="AA56" s="30"/>
      <c r="AB56" s="30"/>
      <c r="AC56" s="30"/>
      <c r="AD56" s="30"/>
      <c r="AE56" s="30"/>
      <c r="AF56" s="30"/>
      <c r="AG56" s="30"/>
      <c r="AH56" s="30"/>
      <c r="AI56" s="30"/>
      <c r="AJ56" s="30"/>
      <c r="AK56" s="30"/>
      <c r="AL56" s="30"/>
      <c r="AM56" s="30"/>
      <c r="AN56" s="30"/>
      <c r="AO56" s="30">
        <v>112</v>
      </c>
      <c r="AP56" s="30"/>
      <c r="AQ56" s="30"/>
      <c r="AR56" s="30"/>
      <c r="AS56" s="30"/>
      <c r="AT56" s="30"/>
      <c r="AU56" s="29" t="s">
        <v>367</v>
      </c>
      <c r="AV56" s="16" t="s">
        <v>149</v>
      </c>
      <c r="AW56" s="29"/>
    </row>
    <row r="57" s="3" customFormat="1" ht="33.75" spans="1:49">
      <c r="A57" s="16">
        <v>662</v>
      </c>
      <c r="B57" s="17" t="s">
        <v>368</v>
      </c>
      <c r="C57" s="16" t="s">
        <v>369</v>
      </c>
      <c r="D57" s="16" t="s">
        <v>370</v>
      </c>
      <c r="E57" s="16" t="s">
        <v>204</v>
      </c>
      <c r="F57" s="16"/>
      <c r="G57" s="16"/>
      <c r="H57" s="16" t="s">
        <v>167</v>
      </c>
      <c r="I57" s="16" t="s">
        <v>137</v>
      </c>
      <c r="J57" s="16" t="s">
        <v>137</v>
      </c>
      <c r="K57" s="16">
        <v>2018</v>
      </c>
      <c r="L57" s="42">
        <v>1000</v>
      </c>
      <c r="M57" s="26"/>
      <c r="N57" s="16"/>
      <c r="O57" s="16">
        <v>1000</v>
      </c>
      <c r="P57" s="16"/>
      <c r="Q57" s="16"/>
      <c r="R57" s="16"/>
      <c r="S57" s="16"/>
      <c r="T57" s="30"/>
      <c r="U57" s="30">
        <v>527.336</v>
      </c>
      <c r="V57" s="30">
        <f>O57-U57</f>
        <v>472.664</v>
      </c>
      <c r="W57" s="30">
        <f>V57</f>
        <v>472.664</v>
      </c>
      <c r="X57" s="18" t="s">
        <v>149</v>
      </c>
      <c r="Y57" s="30"/>
      <c r="Z57" s="30"/>
      <c r="AA57" s="30"/>
      <c r="AB57" s="30"/>
      <c r="AC57" s="30"/>
      <c r="AD57" s="30"/>
      <c r="AE57" s="30"/>
      <c r="AF57" s="30"/>
      <c r="AG57" s="30"/>
      <c r="AH57" s="30"/>
      <c r="AI57" s="30"/>
      <c r="AJ57" s="30"/>
      <c r="AK57" s="30"/>
      <c r="AL57" s="30"/>
      <c r="AM57" s="30"/>
      <c r="AN57" s="30"/>
      <c r="AO57" s="30">
        <v>527.336</v>
      </c>
      <c r="AP57" s="30"/>
      <c r="AQ57" s="30"/>
      <c r="AR57" s="30"/>
      <c r="AS57" s="30"/>
      <c r="AT57" s="30"/>
      <c r="AU57" s="16" t="s">
        <v>353</v>
      </c>
      <c r="AV57" s="16" t="s">
        <v>149</v>
      </c>
      <c r="AW57" s="29"/>
    </row>
    <row r="58" s="3" customFormat="1" ht="67.5" spans="1:49">
      <c r="A58" s="16">
        <v>255</v>
      </c>
      <c r="B58" s="28" t="s">
        <v>371</v>
      </c>
      <c r="C58" s="17" t="s">
        <v>372</v>
      </c>
      <c r="D58" s="17" t="s">
        <v>373</v>
      </c>
      <c r="E58" s="17" t="s">
        <v>374</v>
      </c>
      <c r="F58" s="29" t="s">
        <v>375</v>
      </c>
      <c r="G58" s="29"/>
      <c r="H58" s="17" t="s">
        <v>376</v>
      </c>
      <c r="I58" s="17" t="s">
        <v>137</v>
      </c>
      <c r="J58" s="30"/>
      <c r="K58" s="16">
        <v>2019</v>
      </c>
      <c r="L58" s="19">
        <v>12.5</v>
      </c>
      <c r="M58" s="16"/>
      <c r="N58" s="45">
        <v>12.5</v>
      </c>
      <c r="O58" s="30"/>
      <c r="P58" s="30"/>
      <c r="Q58" s="30"/>
      <c r="R58" s="30"/>
      <c r="S58" s="30"/>
      <c r="T58" s="30"/>
      <c r="U58" s="30">
        <v>0</v>
      </c>
      <c r="V58" s="30">
        <v>12.5</v>
      </c>
      <c r="W58" s="30">
        <v>12.5</v>
      </c>
      <c r="X58" s="18" t="s">
        <v>149</v>
      </c>
      <c r="Y58" s="30"/>
      <c r="Z58" s="30"/>
      <c r="AA58" s="30"/>
      <c r="AB58" s="30"/>
      <c r="AC58" s="30"/>
      <c r="AD58" s="30"/>
      <c r="AE58" s="30"/>
      <c r="AF58" s="30"/>
      <c r="AG58" s="30"/>
      <c r="AH58" s="30"/>
      <c r="AI58" s="30"/>
      <c r="AJ58" s="30"/>
      <c r="AK58" s="30"/>
      <c r="AL58" s="30"/>
      <c r="AM58" s="30"/>
      <c r="AN58" s="30"/>
      <c r="AO58" s="30">
        <v>0</v>
      </c>
      <c r="AP58" s="30"/>
      <c r="AQ58" s="30"/>
      <c r="AR58" s="30"/>
      <c r="AS58" s="30"/>
      <c r="AT58" s="30"/>
      <c r="AU58" s="16" t="s">
        <v>377</v>
      </c>
      <c r="AV58" s="16" t="s">
        <v>149</v>
      </c>
      <c r="AW58" s="29"/>
    </row>
    <row r="59" s="3" customFormat="1" ht="112.5" spans="1:49">
      <c r="A59" s="16">
        <v>256</v>
      </c>
      <c r="B59" s="28" t="s">
        <v>378</v>
      </c>
      <c r="C59" s="17" t="s">
        <v>379</v>
      </c>
      <c r="D59" s="17" t="s">
        <v>380</v>
      </c>
      <c r="E59" s="17" t="s">
        <v>381</v>
      </c>
      <c r="F59" s="30"/>
      <c r="G59" s="29"/>
      <c r="H59" s="17" t="s">
        <v>376</v>
      </c>
      <c r="I59" s="17" t="s">
        <v>137</v>
      </c>
      <c r="J59" s="17" t="s">
        <v>382</v>
      </c>
      <c r="K59" s="16">
        <v>2019</v>
      </c>
      <c r="L59" s="19">
        <v>965.526</v>
      </c>
      <c r="M59" s="16"/>
      <c r="N59" s="45">
        <v>965.526</v>
      </c>
      <c r="O59" s="30"/>
      <c r="P59" s="30"/>
      <c r="Q59" s="30"/>
      <c r="R59" s="30"/>
      <c r="S59" s="30"/>
      <c r="T59" s="30"/>
      <c r="U59" s="16">
        <f t="shared" ref="U59:U61" si="1">Z59</f>
        <v>965.526</v>
      </c>
      <c r="V59" s="30">
        <v>0</v>
      </c>
      <c r="W59" s="30">
        <v>0</v>
      </c>
      <c r="X59" s="18" t="s">
        <v>139</v>
      </c>
      <c r="Y59" s="19" t="s">
        <v>215</v>
      </c>
      <c r="Z59" s="30">
        <v>965.526</v>
      </c>
      <c r="AA59" s="30"/>
      <c r="AB59" s="19" t="s">
        <v>216</v>
      </c>
      <c r="AC59" s="19" t="s">
        <v>217</v>
      </c>
      <c r="AD59" s="19" t="s">
        <v>218</v>
      </c>
      <c r="AE59" s="19" t="s">
        <v>219</v>
      </c>
      <c r="AF59" s="19" t="s">
        <v>145</v>
      </c>
      <c r="AG59" s="19"/>
      <c r="AH59" s="19" t="s">
        <v>220</v>
      </c>
      <c r="AI59" s="53">
        <v>43709</v>
      </c>
      <c r="AJ59" s="19" t="s">
        <v>220</v>
      </c>
      <c r="AK59" s="19" t="s">
        <v>146</v>
      </c>
      <c r="AL59" s="19" t="s">
        <v>220</v>
      </c>
      <c r="AM59" s="19" t="s">
        <v>221</v>
      </c>
      <c r="AN59" s="16" t="s">
        <v>148</v>
      </c>
      <c r="AO59" s="30"/>
      <c r="AP59" s="30"/>
      <c r="AQ59" s="30"/>
      <c r="AR59" s="30"/>
      <c r="AS59" s="30"/>
      <c r="AT59" s="30"/>
      <c r="AU59" s="30"/>
      <c r="AV59" s="18" t="s">
        <v>149</v>
      </c>
      <c r="AW59" s="29"/>
    </row>
    <row r="60" s="3" customFormat="1" ht="112.5" spans="1:49">
      <c r="A60" s="16">
        <v>256</v>
      </c>
      <c r="B60" s="28" t="s">
        <v>378</v>
      </c>
      <c r="C60" s="17" t="s">
        <v>379</v>
      </c>
      <c r="D60" s="17" t="s">
        <v>380</v>
      </c>
      <c r="E60" s="17" t="s">
        <v>383</v>
      </c>
      <c r="F60" s="30"/>
      <c r="G60" s="29"/>
      <c r="H60" s="17" t="s">
        <v>376</v>
      </c>
      <c r="I60" s="17" t="s">
        <v>137</v>
      </c>
      <c r="J60" s="19" t="s">
        <v>384</v>
      </c>
      <c r="K60" s="16">
        <v>2019</v>
      </c>
      <c r="L60" s="19">
        <v>84.474</v>
      </c>
      <c r="M60" s="16"/>
      <c r="N60" s="45">
        <v>84.474</v>
      </c>
      <c r="O60" s="30"/>
      <c r="P60" s="30"/>
      <c r="Q60" s="30"/>
      <c r="R60" s="30"/>
      <c r="S60" s="30"/>
      <c r="T60" s="30"/>
      <c r="U60" s="16">
        <f t="shared" si="1"/>
        <v>84.474</v>
      </c>
      <c r="V60" s="30">
        <v>0</v>
      </c>
      <c r="W60" s="30">
        <v>0</v>
      </c>
      <c r="X60" s="18" t="s">
        <v>139</v>
      </c>
      <c r="Y60" s="19" t="s">
        <v>215</v>
      </c>
      <c r="Z60" s="30">
        <v>84.474</v>
      </c>
      <c r="AA60" s="30"/>
      <c r="AB60" s="19" t="s">
        <v>141</v>
      </c>
      <c r="AC60" s="19" t="s">
        <v>217</v>
      </c>
      <c r="AD60" s="19" t="s">
        <v>218</v>
      </c>
      <c r="AE60" s="19" t="s">
        <v>219</v>
      </c>
      <c r="AF60" s="19" t="s">
        <v>145</v>
      </c>
      <c r="AG60" s="19" t="s">
        <v>385</v>
      </c>
      <c r="AH60" s="19" t="s">
        <v>384</v>
      </c>
      <c r="AI60" s="53">
        <v>43709</v>
      </c>
      <c r="AJ60" s="19" t="s">
        <v>384</v>
      </c>
      <c r="AK60" s="19" t="s">
        <v>146</v>
      </c>
      <c r="AL60" s="19" t="str">
        <f t="shared" ref="AL59:AL61" si="2">AK60</f>
        <v>所有权人自行管理</v>
      </c>
      <c r="AM60" s="19" t="s">
        <v>157</v>
      </c>
      <c r="AN60" s="16" t="s">
        <v>148</v>
      </c>
      <c r="AO60" s="30"/>
      <c r="AP60" s="30"/>
      <c r="AQ60" s="30"/>
      <c r="AR60" s="30"/>
      <c r="AS60" s="30"/>
      <c r="AT60" s="30"/>
      <c r="AU60" s="30"/>
      <c r="AV60" s="18" t="s">
        <v>149</v>
      </c>
      <c r="AW60" s="29"/>
    </row>
    <row r="61" s="3" customFormat="1" ht="112.5" spans="1:49">
      <c r="A61" s="16">
        <v>257</v>
      </c>
      <c r="B61" s="28" t="s">
        <v>386</v>
      </c>
      <c r="C61" s="17" t="s">
        <v>387</v>
      </c>
      <c r="D61" s="17" t="s">
        <v>388</v>
      </c>
      <c r="E61" s="17" t="s">
        <v>389</v>
      </c>
      <c r="F61" s="30"/>
      <c r="G61" s="29"/>
      <c r="H61" s="17" t="s">
        <v>376</v>
      </c>
      <c r="I61" s="17" t="s">
        <v>137</v>
      </c>
      <c r="J61" s="17" t="s">
        <v>390</v>
      </c>
      <c r="K61" s="16">
        <v>2019</v>
      </c>
      <c r="L61" s="19">
        <v>367.11</v>
      </c>
      <c r="M61" s="16"/>
      <c r="N61" s="45">
        <v>237.5</v>
      </c>
      <c r="O61" s="16">
        <v>129.61</v>
      </c>
      <c r="P61" s="30"/>
      <c r="Q61" s="30"/>
      <c r="R61" s="30"/>
      <c r="S61" s="30"/>
      <c r="T61" s="30"/>
      <c r="U61" s="30">
        <v>332.55</v>
      </c>
      <c r="V61" s="30">
        <v>34.56</v>
      </c>
      <c r="W61" s="30">
        <v>34.56</v>
      </c>
      <c r="X61" s="18" t="s">
        <v>139</v>
      </c>
      <c r="Y61" s="19" t="s">
        <v>215</v>
      </c>
      <c r="Z61" s="30">
        <f>U61</f>
        <v>332.55</v>
      </c>
      <c r="AA61" s="30"/>
      <c r="AB61" s="19" t="s">
        <v>216</v>
      </c>
      <c r="AC61" s="19" t="s">
        <v>217</v>
      </c>
      <c r="AD61" s="19" t="s">
        <v>218</v>
      </c>
      <c r="AE61" s="19" t="s">
        <v>219</v>
      </c>
      <c r="AF61" s="19" t="s">
        <v>145</v>
      </c>
      <c r="AG61" s="19"/>
      <c r="AH61" s="19" t="s">
        <v>220</v>
      </c>
      <c r="AI61" s="53">
        <v>43709</v>
      </c>
      <c r="AJ61" s="19" t="s">
        <v>220</v>
      </c>
      <c r="AK61" s="19" t="s">
        <v>146</v>
      </c>
      <c r="AL61" s="19" t="s">
        <v>220</v>
      </c>
      <c r="AM61" s="19" t="s">
        <v>221</v>
      </c>
      <c r="AN61" s="16" t="s">
        <v>148</v>
      </c>
      <c r="AO61" s="30"/>
      <c r="AP61" s="30"/>
      <c r="AQ61" s="30"/>
      <c r="AR61" s="30"/>
      <c r="AS61" s="30"/>
      <c r="AT61" s="30"/>
      <c r="AU61" s="30"/>
      <c r="AV61" s="18" t="s">
        <v>149</v>
      </c>
      <c r="AW61" s="29"/>
    </row>
    <row r="62" s="3" customFormat="1" ht="120" customHeight="1" spans="1:49">
      <c r="A62" s="16">
        <v>259</v>
      </c>
      <c r="B62" s="28" t="s">
        <v>391</v>
      </c>
      <c r="C62" s="17" t="s">
        <v>392</v>
      </c>
      <c r="D62" s="17" t="s">
        <v>393</v>
      </c>
      <c r="E62" s="17" t="s">
        <v>323</v>
      </c>
      <c r="F62" s="29" t="s">
        <v>324</v>
      </c>
      <c r="G62" s="29" t="s">
        <v>238</v>
      </c>
      <c r="H62" s="17" t="s">
        <v>376</v>
      </c>
      <c r="I62" s="17" t="s">
        <v>137</v>
      </c>
      <c r="J62" s="29" t="s">
        <v>309</v>
      </c>
      <c r="K62" s="16">
        <v>2019</v>
      </c>
      <c r="L62" s="19">
        <v>80</v>
      </c>
      <c r="M62" s="16"/>
      <c r="N62" s="45">
        <v>80</v>
      </c>
      <c r="O62" s="16"/>
      <c r="P62" s="16"/>
      <c r="Q62" s="16"/>
      <c r="R62" s="16"/>
      <c r="S62" s="16"/>
      <c r="T62" s="16"/>
      <c r="U62" s="16">
        <v>80</v>
      </c>
      <c r="V62" s="16">
        <v>0</v>
      </c>
      <c r="W62" s="16">
        <v>0</v>
      </c>
      <c r="X62" s="16" t="s">
        <v>149</v>
      </c>
      <c r="Y62" s="29"/>
      <c r="Z62" s="29"/>
      <c r="AA62" s="29"/>
      <c r="AB62" s="29"/>
      <c r="AC62" s="29"/>
      <c r="AD62" s="29"/>
      <c r="AE62" s="29"/>
      <c r="AF62" s="29"/>
      <c r="AG62" s="29"/>
      <c r="AH62" s="29"/>
      <c r="AI62" s="29"/>
      <c r="AJ62" s="29"/>
      <c r="AK62" s="29"/>
      <c r="AL62" s="29"/>
      <c r="AM62" s="29"/>
      <c r="AN62" s="29"/>
      <c r="AO62" s="16">
        <v>80</v>
      </c>
      <c r="AP62" s="29"/>
      <c r="AQ62" s="29"/>
      <c r="AR62" s="29"/>
      <c r="AS62" s="29"/>
      <c r="AT62" s="29"/>
      <c r="AU62" s="16" t="s">
        <v>319</v>
      </c>
      <c r="AV62" s="16" t="s">
        <v>149</v>
      </c>
      <c r="AW62" s="29"/>
    </row>
    <row r="63" s="3" customFormat="1" ht="112.5" spans="1:49">
      <c r="A63" s="16">
        <v>559</v>
      </c>
      <c r="B63" s="28" t="s">
        <v>394</v>
      </c>
      <c r="C63" s="17" t="s">
        <v>395</v>
      </c>
      <c r="D63" s="17" t="s">
        <v>396</v>
      </c>
      <c r="E63" s="17" t="s">
        <v>397</v>
      </c>
      <c r="F63" s="30"/>
      <c r="G63" s="29"/>
      <c r="H63" s="17" t="s">
        <v>376</v>
      </c>
      <c r="I63" s="17" t="s">
        <v>137</v>
      </c>
      <c r="J63" s="30"/>
      <c r="K63" s="16">
        <v>2019</v>
      </c>
      <c r="L63" s="19">
        <v>1179.02</v>
      </c>
      <c r="M63" s="16"/>
      <c r="N63" s="45">
        <v>1179.02</v>
      </c>
      <c r="O63" s="30"/>
      <c r="P63" s="30"/>
      <c r="Q63" s="30"/>
      <c r="R63" s="30"/>
      <c r="S63" s="30"/>
      <c r="T63" s="30"/>
      <c r="U63" s="30">
        <v>1179.02</v>
      </c>
      <c r="V63" s="30">
        <f>0</f>
        <v>0</v>
      </c>
      <c r="W63" s="30">
        <v>0</v>
      </c>
      <c r="X63" s="18" t="s">
        <v>149</v>
      </c>
      <c r="Y63" s="30"/>
      <c r="Z63" s="30"/>
      <c r="AA63" s="30"/>
      <c r="AB63" s="30"/>
      <c r="AC63" s="30"/>
      <c r="AD63" s="30"/>
      <c r="AE63" s="30"/>
      <c r="AF63" s="30"/>
      <c r="AG63" s="30"/>
      <c r="AH63" s="30"/>
      <c r="AI63" s="30"/>
      <c r="AJ63" s="30"/>
      <c r="AK63" s="30"/>
      <c r="AL63" s="30"/>
      <c r="AM63" s="30"/>
      <c r="AN63" s="30"/>
      <c r="AO63" s="30">
        <f>U63</f>
        <v>1179.02</v>
      </c>
      <c r="AP63" s="30"/>
      <c r="AQ63" s="30"/>
      <c r="AR63" s="30"/>
      <c r="AS63" s="30"/>
      <c r="AT63" s="30"/>
      <c r="AU63" s="16" t="s">
        <v>398</v>
      </c>
      <c r="AV63" s="16"/>
      <c r="AW63" s="29"/>
    </row>
    <row r="64" s="3" customFormat="1" ht="90" spans="1:49">
      <c r="A64" s="18">
        <v>654</v>
      </c>
      <c r="B64" s="19" t="s">
        <v>399</v>
      </c>
      <c r="C64" s="17" t="s">
        <v>400</v>
      </c>
      <c r="D64" s="17" t="s">
        <v>401</v>
      </c>
      <c r="E64" s="17" t="s">
        <v>402</v>
      </c>
      <c r="F64" s="16" t="s">
        <v>403</v>
      </c>
      <c r="G64" s="16"/>
      <c r="H64" s="31" t="s">
        <v>167</v>
      </c>
      <c r="I64" s="17" t="s">
        <v>137</v>
      </c>
      <c r="J64" s="17" t="s">
        <v>137</v>
      </c>
      <c r="K64" s="46" t="s">
        <v>404</v>
      </c>
      <c r="L64" s="19">
        <v>24.213</v>
      </c>
      <c r="M64" s="47"/>
      <c r="N64" s="47">
        <v>0</v>
      </c>
      <c r="O64" s="47">
        <v>24.213</v>
      </c>
      <c r="P64" s="18"/>
      <c r="Q64" s="18"/>
      <c r="R64" s="18"/>
      <c r="S64" s="18"/>
      <c r="T64" s="18"/>
      <c r="U64" s="30">
        <f>O64</f>
        <v>24.213</v>
      </c>
      <c r="V64" s="30">
        <v>0</v>
      </c>
      <c r="W64" s="30">
        <v>0</v>
      </c>
      <c r="X64" s="18" t="s">
        <v>149</v>
      </c>
      <c r="Y64" s="30"/>
      <c r="Z64" s="30"/>
      <c r="AA64" s="30"/>
      <c r="AB64" s="30"/>
      <c r="AC64" s="30"/>
      <c r="AD64" s="30"/>
      <c r="AE64" s="30"/>
      <c r="AF64" s="30"/>
      <c r="AG64" s="30"/>
      <c r="AH64" s="30"/>
      <c r="AI64" s="30"/>
      <c r="AJ64" s="30"/>
      <c r="AK64" s="30"/>
      <c r="AL64" s="30"/>
      <c r="AM64" s="30"/>
      <c r="AN64" s="30"/>
      <c r="AO64" s="30">
        <f>U64</f>
        <v>24.213</v>
      </c>
      <c r="AP64" s="30"/>
      <c r="AQ64" s="30"/>
      <c r="AR64" s="30"/>
      <c r="AS64" s="30"/>
      <c r="AT64" s="30"/>
      <c r="AU64" s="16" t="s">
        <v>405</v>
      </c>
      <c r="AV64" s="16"/>
      <c r="AW64" s="29"/>
    </row>
    <row r="65" s="3" customFormat="1" ht="67.5" spans="1:49">
      <c r="A65" s="18">
        <v>655</v>
      </c>
      <c r="B65" s="19" t="s">
        <v>406</v>
      </c>
      <c r="C65" s="17" t="s">
        <v>407</v>
      </c>
      <c r="D65" s="17" t="s">
        <v>401</v>
      </c>
      <c r="E65" s="17" t="s">
        <v>408</v>
      </c>
      <c r="F65" s="16" t="s">
        <v>409</v>
      </c>
      <c r="G65" s="16"/>
      <c r="H65" s="31" t="s">
        <v>167</v>
      </c>
      <c r="I65" s="17" t="s">
        <v>137</v>
      </c>
      <c r="J65" s="17" t="s">
        <v>137</v>
      </c>
      <c r="K65" s="46" t="s">
        <v>404</v>
      </c>
      <c r="L65" s="19">
        <v>39.08</v>
      </c>
      <c r="M65" s="47"/>
      <c r="N65" s="47">
        <v>0</v>
      </c>
      <c r="O65" s="47">
        <v>39.08</v>
      </c>
      <c r="P65" s="18"/>
      <c r="Q65" s="18"/>
      <c r="R65" s="18"/>
      <c r="S65" s="18"/>
      <c r="T65" s="18"/>
      <c r="U65" s="30">
        <f>O65</f>
        <v>39.08</v>
      </c>
      <c r="V65" s="30">
        <v>0</v>
      </c>
      <c r="W65" s="30">
        <v>0</v>
      </c>
      <c r="X65" s="18" t="s">
        <v>149</v>
      </c>
      <c r="Y65" s="30"/>
      <c r="Z65" s="30"/>
      <c r="AA65" s="30"/>
      <c r="AB65" s="30"/>
      <c r="AC65" s="30"/>
      <c r="AD65" s="30"/>
      <c r="AE65" s="30"/>
      <c r="AF65" s="30"/>
      <c r="AG65" s="30"/>
      <c r="AH65" s="30"/>
      <c r="AI65" s="30"/>
      <c r="AJ65" s="30"/>
      <c r="AK65" s="30"/>
      <c r="AL65" s="30"/>
      <c r="AM65" s="30"/>
      <c r="AN65" s="30"/>
      <c r="AO65" s="30">
        <f>L65</f>
        <v>39.08</v>
      </c>
      <c r="AP65" s="30"/>
      <c r="AQ65" s="30"/>
      <c r="AR65" s="30"/>
      <c r="AS65" s="30"/>
      <c r="AT65" s="30"/>
      <c r="AU65" s="16" t="s">
        <v>410</v>
      </c>
      <c r="AV65" s="16"/>
      <c r="AW65" s="29"/>
    </row>
    <row r="66" s="3" customFormat="1" ht="112.5" spans="1:49">
      <c r="A66" s="18">
        <v>656</v>
      </c>
      <c r="B66" s="19" t="s">
        <v>411</v>
      </c>
      <c r="C66" s="17" t="s">
        <v>412</v>
      </c>
      <c r="D66" s="17" t="s">
        <v>413</v>
      </c>
      <c r="E66" s="17" t="s">
        <v>414</v>
      </c>
      <c r="F66" s="16" t="s">
        <v>154</v>
      </c>
      <c r="G66" s="16"/>
      <c r="H66" s="31" t="s">
        <v>167</v>
      </c>
      <c r="I66" s="17" t="s">
        <v>137</v>
      </c>
      <c r="J66" s="17" t="s">
        <v>137</v>
      </c>
      <c r="K66" s="46" t="s">
        <v>404</v>
      </c>
      <c r="L66" s="19">
        <v>95</v>
      </c>
      <c r="M66" s="47"/>
      <c r="N66" s="47">
        <v>0</v>
      </c>
      <c r="O66" s="47">
        <v>95</v>
      </c>
      <c r="P66" s="18"/>
      <c r="Q66" s="18"/>
      <c r="R66" s="18"/>
      <c r="S66" s="18"/>
      <c r="T66" s="18"/>
      <c r="U66" s="30">
        <f>O66*0.8</f>
        <v>76</v>
      </c>
      <c r="V66" s="30">
        <f>O66-U66</f>
        <v>19</v>
      </c>
      <c r="W66" s="30">
        <v>19</v>
      </c>
      <c r="X66" s="18" t="s">
        <v>149</v>
      </c>
      <c r="Y66" s="19"/>
      <c r="Z66" s="19"/>
      <c r="AA66" s="30"/>
      <c r="AB66" s="19"/>
      <c r="AC66" s="19"/>
      <c r="AD66" s="19"/>
      <c r="AE66" s="19"/>
      <c r="AF66" s="19"/>
      <c r="AG66" s="19"/>
      <c r="AH66" s="19"/>
      <c r="AI66" s="19"/>
      <c r="AJ66" s="19"/>
      <c r="AK66" s="19"/>
      <c r="AL66" s="19"/>
      <c r="AM66" s="19"/>
      <c r="AN66" s="19"/>
      <c r="AO66" s="30">
        <v>76</v>
      </c>
      <c r="AP66" s="30"/>
      <c r="AQ66" s="30"/>
      <c r="AR66" s="30"/>
      <c r="AS66" s="30"/>
      <c r="AT66" s="30"/>
      <c r="AU66" s="29" t="s">
        <v>415</v>
      </c>
      <c r="AV66" s="16" t="s">
        <v>149</v>
      </c>
      <c r="AW66" s="29"/>
    </row>
    <row r="67" s="3" customFormat="1" ht="146.25" spans="1:49">
      <c r="A67" s="18">
        <v>657</v>
      </c>
      <c r="B67" s="19" t="s">
        <v>416</v>
      </c>
      <c r="C67" s="17" t="s">
        <v>417</v>
      </c>
      <c r="D67" s="17" t="s">
        <v>413</v>
      </c>
      <c r="E67" s="17" t="s">
        <v>397</v>
      </c>
      <c r="F67" s="16" t="s">
        <v>418</v>
      </c>
      <c r="G67" s="16"/>
      <c r="H67" s="31" t="s">
        <v>167</v>
      </c>
      <c r="I67" s="17" t="s">
        <v>137</v>
      </c>
      <c r="J67" s="17" t="s">
        <v>137</v>
      </c>
      <c r="K67" s="46" t="s">
        <v>404</v>
      </c>
      <c r="L67" s="19">
        <v>50</v>
      </c>
      <c r="M67" s="47"/>
      <c r="N67" s="47">
        <v>0</v>
      </c>
      <c r="O67" s="47">
        <v>50</v>
      </c>
      <c r="P67" s="18"/>
      <c r="Q67" s="18"/>
      <c r="R67" s="18"/>
      <c r="S67" s="18"/>
      <c r="T67" s="18"/>
      <c r="U67" s="30">
        <f>O67*0.8</f>
        <v>40</v>
      </c>
      <c r="V67" s="30">
        <v>10</v>
      </c>
      <c r="W67" s="30">
        <v>10</v>
      </c>
      <c r="X67" s="18" t="s">
        <v>149</v>
      </c>
      <c r="Y67" s="29"/>
      <c r="Z67" s="29"/>
      <c r="AA67" s="29"/>
      <c r="AB67" s="29"/>
      <c r="AC67" s="29"/>
      <c r="AD67" s="29"/>
      <c r="AE67" s="29"/>
      <c r="AF67" s="29"/>
      <c r="AG67" s="29"/>
      <c r="AH67" s="29"/>
      <c r="AI67" s="29"/>
      <c r="AJ67" s="29"/>
      <c r="AK67" s="29"/>
      <c r="AL67" s="29"/>
      <c r="AM67" s="29"/>
      <c r="AN67" s="29"/>
      <c r="AO67" s="30">
        <v>40</v>
      </c>
      <c r="AP67" s="30"/>
      <c r="AQ67" s="30"/>
      <c r="AR67" s="30"/>
      <c r="AS67" s="30"/>
      <c r="AT67" s="30"/>
      <c r="AU67" s="29" t="s">
        <v>415</v>
      </c>
      <c r="AV67" s="16" t="s">
        <v>149</v>
      </c>
      <c r="AW67" s="29"/>
    </row>
    <row r="68" s="3" customFormat="1" ht="101.25" spans="1:49">
      <c r="A68" s="18">
        <v>658</v>
      </c>
      <c r="B68" s="19" t="s">
        <v>419</v>
      </c>
      <c r="C68" s="17" t="s">
        <v>420</v>
      </c>
      <c r="D68" s="17" t="s">
        <v>421</v>
      </c>
      <c r="E68" s="17" t="s">
        <v>422</v>
      </c>
      <c r="F68" s="18"/>
      <c r="G68" s="16"/>
      <c r="H68" s="31" t="s">
        <v>167</v>
      </c>
      <c r="I68" s="17" t="s">
        <v>137</v>
      </c>
      <c r="J68" s="17" t="s">
        <v>137</v>
      </c>
      <c r="K68" s="46" t="s">
        <v>404</v>
      </c>
      <c r="L68" s="19">
        <v>250</v>
      </c>
      <c r="M68" s="47"/>
      <c r="N68" s="47">
        <v>250</v>
      </c>
      <c r="O68" s="47">
        <v>0</v>
      </c>
      <c r="P68" s="18"/>
      <c r="Q68" s="18"/>
      <c r="R68" s="18"/>
      <c r="S68" s="18"/>
      <c r="T68" s="18"/>
      <c r="U68" s="30">
        <f>N68*0.8</f>
        <v>200</v>
      </c>
      <c r="V68" s="30">
        <v>50</v>
      </c>
      <c r="W68" s="30">
        <v>50</v>
      </c>
      <c r="X68" s="18" t="s">
        <v>149</v>
      </c>
      <c r="Y68" s="30"/>
      <c r="Z68" s="30"/>
      <c r="AA68" s="30"/>
      <c r="AB68" s="30"/>
      <c r="AC68" s="30"/>
      <c r="AD68" s="30"/>
      <c r="AE68" s="30"/>
      <c r="AF68" s="30"/>
      <c r="AG68" s="30"/>
      <c r="AH68" s="30"/>
      <c r="AI68" s="30"/>
      <c r="AJ68" s="30"/>
      <c r="AK68" s="30"/>
      <c r="AL68" s="19"/>
      <c r="AM68" s="30"/>
      <c r="AN68" s="30"/>
      <c r="AO68" s="30">
        <v>200</v>
      </c>
      <c r="AP68" s="30"/>
      <c r="AQ68" s="30"/>
      <c r="AR68" s="30"/>
      <c r="AS68" s="30"/>
      <c r="AT68" s="30"/>
      <c r="AU68" s="29" t="s">
        <v>415</v>
      </c>
      <c r="AV68" s="18" t="s">
        <v>149</v>
      </c>
      <c r="AW68" s="29"/>
    </row>
    <row r="69" s="3" customFormat="1" ht="90" spans="1:49">
      <c r="A69" s="18">
        <v>659</v>
      </c>
      <c r="B69" s="19" t="s">
        <v>423</v>
      </c>
      <c r="C69" s="17" t="s">
        <v>424</v>
      </c>
      <c r="D69" s="17" t="s">
        <v>425</v>
      </c>
      <c r="E69" s="17" t="s">
        <v>426</v>
      </c>
      <c r="F69" s="18"/>
      <c r="G69" s="16"/>
      <c r="H69" s="31" t="s">
        <v>167</v>
      </c>
      <c r="I69" s="17" t="s">
        <v>137</v>
      </c>
      <c r="J69" s="17" t="s">
        <v>137</v>
      </c>
      <c r="K69" s="46" t="s">
        <v>404</v>
      </c>
      <c r="L69" s="19">
        <v>546.19</v>
      </c>
      <c r="M69" s="47"/>
      <c r="N69" s="47">
        <v>28.263</v>
      </c>
      <c r="O69" s="47">
        <v>517.927</v>
      </c>
      <c r="P69" s="18"/>
      <c r="Q69" s="18"/>
      <c r="R69" s="18"/>
      <c r="S69" s="18"/>
      <c r="T69" s="18"/>
      <c r="U69" s="30">
        <f>L69</f>
        <v>546.19</v>
      </c>
      <c r="V69" s="30">
        <v>0</v>
      </c>
      <c r="W69" s="30">
        <v>0</v>
      </c>
      <c r="X69" s="18" t="s">
        <v>149</v>
      </c>
      <c r="Y69" s="30"/>
      <c r="Z69" s="30"/>
      <c r="AA69" s="30"/>
      <c r="AB69" s="30"/>
      <c r="AC69" s="30"/>
      <c r="AD69" s="30"/>
      <c r="AE69" s="30"/>
      <c r="AF69" s="30"/>
      <c r="AG69" s="30"/>
      <c r="AH69" s="30"/>
      <c r="AI69" s="30"/>
      <c r="AJ69" s="30"/>
      <c r="AK69" s="30"/>
      <c r="AL69" s="19"/>
      <c r="AM69" s="30"/>
      <c r="AN69" s="30"/>
      <c r="AO69" s="30">
        <f>L69</f>
        <v>546.19</v>
      </c>
      <c r="AP69" s="30"/>
      <c r="AQ69" s="30"/>
      <c r="AR69" s="30"/>
      <c r="AS69" s="30"/>
      <c r="AT69" s="30"/>
      <c r="AU69" s="29" t="s">
        <v>427</v>
      </c>
      <c r="AV69" s="16" t="s">
        <v>149</v>
      </c>
      <c r="AW69" s="29"/>
    </row>
    <row r="70" s="3" customFormat="1" ht="90" spans="1:49">
      <c r="A70" s="18">
        <v>660</v>
      </c>
      <c r="B70" s="19" t="s">
        <v>428</v>
      </c>
      <c r="C70" s="17" t="s">
        <v>429</v>
      </c>
      <c r="D70" s="17" t="s">
        <v>425</v>
      </c>
      <c r="E70" s="17" t="s">
        <v>430</v>
      </c>
      <c r="F70" s="18"/>
      <c r="G70" s="16"/>
      <c r="H70" s="31" t="s">
        <v>167</v>
      </c>
      <c r="I70" s="17" t="s">
        <v>137</v>
      </c>
      <c r="J70" s="17" t="s">
        <v>137</v>
      </c>
      <c r="K70" s="46" t="s">
        <v>404</v>
      </c>
      <c r="L70" s="19">
        <v>964.839</v>
      </c>
      <c r="M70" s="47"/>
      <c r="N70" s="47">
        <v>0</v>
      </c>
      <c r="O70" s="47">
        <v>964.839</v>
      </c>
      <c r="P70" s="18"/>
      <c r="Q70" s="18"/>
      <c r="R70" s="18"/>
      <c r="S70" s="18"/>
      <c r="T70" s="18"/>
      <c r="U70" s="30">
        <f>L70</f>
        <v>964.839</v>
      </c>
      <c r="V70" s="30">
        <v>0</v>
      </c>
      <c r="W70" s="30">
        <v>0</v>
      </c>
      <c r="X70" s="18" t="s">
        <v>149</v>
      </c>
      <c r="Y70" s="30"/>
      <c r="Z70" s="30"/>
      <c r="AA70" s="30"/>
      <c r="AB70" s="30"/>
      <c r="AC70" s="30"/>
      <c r="AD70" s="30"/>
      <c r="AE70" s="30"/>
      <c r="AF70" s="30"/>
      <c r="AG70" s="30"/>
      <c r="AH70" s="30"/>
      <c r="AI70" s="30"/>
      <c r="AJ70" s="30"/>
      <c r="AK70" s="30"/>
      <c r="AL70" s="19"/>
      <c r="AM70" s="30"/>
      <c r="AN70" s="30"/>
      <c r="AO70" s="30">
        <f>L70</f>
        <v>964.839</v>
      </c>
      <c r="AP70" s="30"/>
      <c r="AQ70" s="30"/>
      <c r="AR70" s="30"/>
      <c r="AS70" s="30"/>
      <c r="AT70" s="30"/>
      <c r="AU70" s="29" t="s">
        <v>427</v>
      </c>
      <c r="AV70" s="18" t="s">
        <v>149</v>
      </c>
      <c r="AW70" s="29"/>
    </row>
    <row r="71" s="3" customFormat="1" ht="146.25" spans="1:49">
      <c r="A71" s="18">
        <v>661</v>
      </c>
      <c r="B71" s="19" t="s">
        <v>431</v>
      </c>
      <c r="C71" s="17" t="s">
        <v>432</v>
      </c>
      <c r="D71" s="17" t="s">
        <v>425</v>
      </c>
      <c r="E71" s="17" t="s">
        <v>323</v>
      </c>
      <c r="F71" s="18"/>
      <c r="G71" s="16"/>
      <c r="H71" s="31" t="s">
        <v>167</v>
      </c>
      <c r="I71" s="17" t="s">
        <v>137</v>
      </c>
      <c r="J71" s="17" t="s">
        <v>137</v>
      </c>
      <c r="K71" s="46" t="s">
        <v>404</v>
      </c>
      <c r="L71" s="19">
        <v>93.17</v>
      </c>
      <c r="M71" s="47"/>
      <c r="N71" s="47">
        <v>14.092</v>
      </c>
      <c r="O71" s="47">
        <v>79.078</v>
      </c>
      <c r="P71" s="18"/>
      <c r="Q71" s="18"/>
      <c r="R71" s="18"/>
      <c r="S71" s="18"/>
      <c r="T71" s="18"/>
      <c r="U71" s="30">
        <f>N71</f>
        <v>14.092</v>
      </c>
      <c r="V71" s="30">
        <f>L71-U71</f>
        <v>79.078</v>
      </c>
      <c r="W71" s="30">
        <f>V71</f>
        <v>79.078</v>
      </c>
      <c r="X71" s="18" t="s">
        <v>149</v>
      </c>
      <c r="Y71" s="30"/>
      <c r="Z71" s="30"/>
      <c r="AA71" s="30"/>
      <c r="AB71" s="30"/>
      <c r="AC71" s="30"/>
      <c r="AD71" s="30"/>
      <c r="AE71" s="30"/>
      <c r="AF71" s="30"/>
      <c r="AG71" s="30"/>
      <c r="AH71" s="30"/>
      <c r="AI71" s="30"/>
      <c r="AJ71" s="30"/>
      <c r="AK71" s="30"/>
      <c r="AL71" s="19"/>
      <c r="AM71" s="30"/>
      <c r="AN71" s="30"/>
      <c r="AO71" s="30">
        <f>U71</f>
        <v>14.092</v>
      </c>
      <c r="AP71" s="30"/>
      <c r="AQ71" s="30"/>
      <c r="AR71" s="30"/>
      <c r="AS71" s="30"/>
      <c r="AT71" s="30"/>
      <c r="AU71" s="29" t="s">
        <v>433</v>
      </c>
      <c r="AV71" s="16" t="s">
        <v>149</v>
      </c>
      <c r="AW71" s="29"/>
    </row>
    <row r="72" s="3" customFormat="1" ht="78.75" spans="1:49">
      <c r="A72" s="18">
        <v>662</v>
      </c>
      <c r="B72" s="19" t="s">
        <v>434</v>
      </c>
      <c r="C72" s="17" t="s">
        <v>435</v>
      </c>
      <c r="D72" s="17" t="s">
        <v>425</v>
      </c>
      <c r="E72" s="17" t="s">
        <v>327</v>
      </c>
      <c r="F72" s="18"/>
      <c r="G72" s="16"/>
      <c r="H72" s="31" t="s">
        <v>167</v>
      </c>
      <c r="I72" s="17" t="s">
        <v>137</v>
      </c>
      <c r="J72" s="17" t="s">
        <v>137</v>
      </c>
      <c r="K72" s="46" t="s">
        <v>404</v>
      </c>
      <c r="L72" s="19">
        <v>27.735</v>
      </c>
      <c r="M72" s="47"/>
      <c r="N72" s="47">
        <v>1.735</v>
      </c>
      <c r="O72" s="47">
        <v>26</v>
      </c>
      <c r="P72" s="18"/>
      <c r="Q72" s="18"/>
      <c r="R72" s="18"/>
      <c r="S72" s="18"/>
      <c r="T72" s="18"/>
      <c r="U72" s="30">
        <v>0</v>
      </c>
      <c r="V72" s="30">
        <f>L72</f>
        <v>27.735</v>
      </c>
      <c r="W72" s="30">
        <f>V72</f>
        <v>27.735</v>
      </c>
      <c r="X72" s="18"/>
      <c r="Y72" s="30"/>
      <c r="Z72" s="30"/>
      <c r="AA72" s="30"/>
      <c r="AB72" s="30"/>
      <c r="AC72" s="30"/>
      <c r="AD72" s="30"/>
      <c r="AE72" s="30"/>
      <c r="AF72" s="30"/>
      <c r="AG72" s="30"/>
      <c r="AH72" s="30"/>
      <c r="AI72" s="30"/>
      <c r="AJ72" s="30"/>
      <c r="AK72" s="30"/>
      <c r="AL72" s="19"/>
      <c r="AM72" s="30"/>
      <c r="AN72" s="30"/>
      <c r="AO72" s="30"/>
      <c r="AP72" s="30"/>
      <c r="AQ72" s="30"/>
      <c r="AR72" s="30"/>
      <c r="AS72" s="30"/>
      <c r="AT72" s="30"/>
      <c r="AU72" s="29" t="s">
        <v>436</v>
      </c>
      <c r="AV72" s="16" t="s">
        <v>149</v>
      </c>
      <c r="AW72" s="29"/>
    </row>
    <row r="73" s="3" customFormat="1" ht="90" spans="1:49">
      <c r="A73" s="18">
        <v>663</v>
      </c>
      <c r="B73" s="19" t="s">
        <v>437</v>
      </c>
      <c r="C73" s="17" t="s">
        <v>438</v>
      </c>
      <c r="D73" s="17" t="s">
        <v>425</v>
      </c>
      <c r="E73" s="17" t="s">
        <v>439</v>
      </c>
      <c r="F73" s="16" t="s">
        <v>440</v>
      </c>
      <c r="G73" s="16"/>
      <c r="H73" s="31" t="s">
        <v>167</v>
      </c>
      <c r="I73" s="17" t="s">
        <v>137</v>
      </c>
      <c r="J73" s="17" t="s">
        <v>137</v>
      </c>
      <c r="K73" s="46" t="s">
        <v>404</v>
      </c>
      <c r="L73" s="19">
        <v>2855</v>
      </c>
      <c r="M73" s="47"/>
      <c r="N73" s="47">
        <v>1352.35</v>
      </c>
      <c r="O73" s="47">
        <v>1502.65</v>
      </c>
      <c r="P73" s="18"/>
      <c r="Q73" s="18"/>
      <c r="R73" s="18"/>
      <c r="S73" s="18"/>
      <c r="T73" s="18"/>
      <c r="U73" s="30">
        <f>L73*0.8</f>
        <v>2284</v>
      </c>
      <c r="V73" s="30">
        <f>L73-U73</f>
        <v>571</v>
      </c>
      <c r="W73" s="30">
        <f>V73</f>
        <v>571</v>
      </c>
      <c r="X73" s="18" t="s">
        <v>149</v>
      </c>
      <c r="Y73" s="30"/>
      <c r="Z73" s="30"/>
      <c r="AA73" s="30"/>
      <c r="AB73" s="30"/>
      <c r="AC73" s="30"/>
      <c r="AD73" s="30"/>
      <c r="AE73" s="30"/>
      <c r="AF73" s="30"/>
      <c r="AG73" s="30"/>
      <c r="AH73" s="30"/>
      <c r="AI73" s="30"/>
      <c r="AJ73" s="30"/>
      <c r="AK73" s="30"/>
      <c r="AL73" s="19"/>
      <c r="AM73" s="30"/>
      <c r="AN73" s="30"/>
      <c r="AO73" s="30">
        <v>2284</v>
      </c>
      <c r="AP73" s="30"/>
      <c r="AQ73" s="30"/>
      <c r="AR73" s="30"/>
      <c r="AS73" s="30"/>
      <c r="AT73" s="30"/>
      <c r="AU73" s="29" t="s">
        <v>415</v>
      </c>
      <c r="AV73" s="16" t="s">
        <v>149</v>
      </c>
      <c r="AW73" s="29"/>
    </row>
    <row r="74" s="3" customFormat="1" ht="135" spans="1:49">
      <c r="A74" s="18">
        <v>664</v>
      </c>
      <c r="B74" s="19" t="s">
        <v>441</v>
      </c>
      <c r="C74" s="17" t="s">
        <v>442</v>
      </c>
      <c r="D74" s="17" t="s">
        <v>443</v>
      </c>
      <c r="E74" s="17" t="s">
        <v>408</v>
      </c>
      <c r="F74" s="18"/>
      <c r="G74" s="16"/>
      <c r="H74" s="31" t="s">
        <v>167</v>
      </c>
      <c r="I74" s="17" t="s">
        <v>137</v>
      </c>
      <c r="J74" s="17" t="s">
        <v>444</v>
      </c>
      <c r="K74" s="46" t="s">
        <v>404</v>
      </c>
      <c r="L74" s="19">
        <f>1075.986-L75</f>
        <v>410.082</v>
      </c>
      <c r="M74" s="47"/>
      <c r="N74" s="47">
        <v>319</v>
      </c>
      <c r="O74" s="47">
        <v>91.082</v>
      </c>
      <c r="P74" s="18"/>
      <c r="Q74" s="18"/>
      <c r="R74" s="18"/>
      <c r="S74" s="18"/>
      <c r="T74" s="18"/>
      <c r="U74" s="30">
        <f>L74</f>
        <v>410.082</v>
      </c>
      <c r="V74" s="30">
        <v>0</v>
      </c>
      <c r="W74" s="30">
        <v>0</v>
      </c>
      <c r="X74" s="18" t="s">
        <v>139</v>
      </c>
      <c r="Y74" s="29" t="s">
        <v>215</v>
      </c>
      <c r="Z74" s="29">
        <f>U74</f>
        <v>410.082</v>
      </c>
      <c r="AA74" s="30"/>
      <c r="AB74" s="19" t="s">
        <v>216</v>
      </c>
      <c r="AC74" s="19" t="s">
        <v>217</v>
      </c>
      <c r="AD74" s="19" t="s">
        <v>218</v>
      </c>
      <c r="AE74" s="19" t="s">
        <v>219</v>
      </c>
      <c r="AF74" s="19" t="s">
        <v>145</v>
      </c>
      <c r="AG74" s="19"/>
      <c r="AH74" s="19" t="s">
        <v>220</v>
      </c>
      <c r="AI74" s="53">
        <v>44075</v>
      </c>
      <c r="AJ74" s="19" t="s">
        <v>220</v>
      </c>
      <c r="AK74" s="19" t="s">
        <v>146</v>
      </c>
      <c r="AL74" s="19" t="s">
        <v>220</v>
      </c>
      <c r="AM74" s="19" t="s">
        <v>221</v>
      </c>
      <c r="AN74" s="16" t="s">
        <v>148</v>
      </c>
      <c r="AO74" s="29"/>
      <c r="AP74" s="29"/>
      <c r="AQ74" s="29"/>
      <c r="AR74" s="30"/>
      <c r="AS74" s="30"/>
      <c r="AT74" s="30"/>
      <c r="AU74" s="29"/>
      <c r="AV74" s="16" t="s">
        <v>149</v>
      </c>
      <c r="AW74" s="29"/>
    </row>
    <row r="75" s="3" customFormat="1" ht="135" spans="1:49">
      <c r="A75" s="18">
        <v>664</v>
      </c>
      <c r="B75" s="19" t="s">
        <v>441</v>
      </c>
      <c r="C75" s="17" t="s">
        <v>442</v>
      </c>
      <c r="D75" s="17" t="s">
        <v>443</v>
      </c>
      <c r="E75" s="17" t="s">
        <v>408</v>
      </c>
      <c r="F75" s="18"/>
      <c r="G75" s="16"/>
      <c r="H75" s="31" t="s">
        <v>167</v>
      </c>
      <c r="I75" s="17" t="s">
        <v>137</v>
      </c>
      <c r="J75" s="17" t="s">
        <v>445</v>
      </c>
      <c r="K75" s="46" t="s">
        <v>404</v>
      </c>
      <c r="L75" s="19">
        <v>665.904</v>
      </c>
      <c r="M75" s="47"/>
      <c r="N75" s="47">
        <v>0</v>
      </c>
      <c r="O75" s="19">
        <v>665.904</v>
      </c>
      <c r="P75" s="18"/>
      <c r="Q75" s="18"/>
      <c r="R75" s="18"/>
      <c r="S75" s="18"/>
      <c r="T75" s="18"/>
      <c r="U75" s="30">
        <f>L75</f>
        <v>665.904</v>
      </c>
      <c r="V75" s="30">
        <v>0</v>
      </c>
      <c r="W75" s="30">
        <v>0</v>
      </c>
      <c r="X75" s="18" t="s">
        <v>139</v>
      </c>
      <c r="Y75" s="29" t="s">
        <v>215</v>
      </c>
      <c r="Z75" s="29">
        <f>U75</f>
        <v>665.904</v>
      </c>
      <c r="AA75" s="30"/>
      <c r="AB75" s="19" t="s">
        <v>216</v>
      </c>
      <c r="AC75" s="19" t="s">
        <v>217</v>
      </c>
      <c r="AD75" s="19" t="s">
        <v>218</v>
      </c>
      <c r="AE75" s="19" t="s">
        <v>219</v>
      </c>
      <c r="AF75" s="19" t="s">
        <v>145</v>
      </c>
      <c r="AG75" s="19"/>
      <c r="AH75" s="19" t="s">
        <v>220</v>
      </c>
      <c r="AI75" s="53">
        <v>44075</v>
      </c>
      <c r="AJ75" s="19" t="s">
        <v>220</v>
      </c>
      <c r="AK75" s="19" t="s">
        <v>146</v>
      </c>
      <c r="AL75" s="19" t="s">
        <v>220</v>
      </c>
      <c r="AM75" s="19" t="s">
        <v>221</v>
      </c>
      <c r="AN75" s="16" t="s">
        <v>148</v>
      </c>
      <c r="AO75" s="29"/>
      <c r="AP75" s="29"/>
      <c r="AQ75" s="29"/>
      <c r="AR75" s="30"/>
      <c r="AS75" s="30"/>
      <c r="AT75" s="30"/>
      <c r="AU75" s="29"/>
      <c r="AV75" s="16" t="s">
        <v>149</v>
      </c>
      <c r="AW75" s="29"/>
    </row>
    <row r="76" s="3" customFormat="1" ht="67.5" spans="1:49">
      <c r="A76" s="18">
        <v>665</v>
      </c>
      <c r="B76" s="19" t="s">
        <v>446</v>
      </c>
      <c r="C76" s="17" t="s">
        <v>447</v>
      </c>
      <c r="D76" s="17" t="s">
        <v>448</v>
      </c>
      <c r="E76" s="17" t="s">
        <v>397</v>
      </c>
      <c r="F76" s="18"/>
      <c r="G76" s="16"/>
      <c r="H76" s="17" t="s">
        <v>449</v>
      </c>
      <c r="I76" s="17" t="s">
        <v>137</v>
      </c>
      <c r="J76" s="17" t="s">
        <v>137</v>
      </c>
      <c r="K76" s="46" t="s">
        <v>404</v>
      </c>
      <c r="L76" s="19">
        <v>1861.2</v>
      </c>
      <c r="M76" s="47"/>
      <c r="N76" s="47">
        <v>0</v>
      </c>
      <c r="O76" s="47">
        <v>1861.2</v>
      </c>
      <c r="P76" s="18"/>
      <c r="Q76" s="18"/>
      <c r="R76" s="18"/>
      <c r="S76" s="18"/>
      <c r="T76" s="18"/>
      <c r="U76" s="30">
        <v>1861.2</v>
      </c>
      <c r="V76" s="30">
        <v>0</v>
      </c>
      <c r="W76" s="30">
        <v>0</v>
      </c>
      <c r="X76" s="18" t="s">
        <v>149</v>
      </c>
      <c r="Y76" s="30"/>
      <c r="Z76" s="30"/>
      <c r="AA76" s="30"/>
      <c r="AB76" s="30"/>
      <c r="AC76" s="30"/>
      <c r="AD76" s="30"/>
      <c r="AE76" s="30"/>
      <c r="AF76" s="30"/>
      <c r="AG76" s="30"/>
      <c r="AH76" s="30"/>
      <c r="AI76" s="30"/>
      <c r="AJ76" s="30"/>
      <c r="AK76" s="30"/>
      <c r="AL76" s="30"/>
      <c r="AM76" s="30"/>
      <c r="AN76" s="30"/>
      <c r="AO76" s="30">
        <f>U76</f>
        <v>1861.2</v>
      </c>
      <c r="AP76" s="30"/>
      <c r="AQ76" s="30"/>
      <c r="AR76" s="30"/>
      <c r="AS76" s="30"/>
      <c r="AT76" s="30"/>
      <c r="AU76" s="16" t="s">
        <v>398</v>
      </c>
      <c r="AV76" s="16"/>
      <c r="AW76" s="29"/>
    </row>
    <row r="77" s="3" customFormat="1" ht="101.25" spans="1:49">
      <c r="A77" s="18">
        <v>1365</v>
      </c>
      <c r="B77" s="58" t="s">
        <v>450</v>
      </c>
      <c r="C77" s="58" t="s">
        <v>451</v>
      </c>
      <c r="D77" s="17" t="s">
        <v>452</v>
      </c>
      <c r="E77" s="58" t="s">
        <v>453</v>
      </c>
      <c r="F77" s="18"/>
      <c r="G77" s="16"/>
      <c r="H77" s="31" t="s">
        <v>167</v>
      </c>
      <c r="I77" s="58" t="s">
        <v>137</v>
      </c>
      <c r="J77" s="58" t="s">
        <v>148</v>
      </c>
      <c r="K77" s="46" t="s">
        <v>404</v>
      </c>
      <c r="L77" s="59">
        <v>59.49</v>
      </c>
      <c r="M77" s="60">
        <v>59.49</v>
      </c>
      <c r="N77" s="61"/>
      <c r="O77" s="61"/>
      <c r="P77" s="18"/>
      <c r="Q77" s="18"/>
      <c r="R77" s="18"/>
      <c r="S77" s="18"/>
      <c r="T77" s="18"/>
      <c r="U77" s="30">
        <v>59.49</v>
      </c>
      <c r="V77" s="30">
        <v>0</v>
      </c>
      <c r="W77" s="30">
        <v>0</v>
      </c>
      <c r="X77" s="18" t="s">
        <v>149</v>
      </c>
      <c r="Y77" s="30"/>
      <c r="Z77" s="30"/>
      <c r="AA77" s="30"/>
      <c r="AB77" s="30"/>
      <c r="AC77" s="30"/>
      <c r="AD77" s="30"/>
      <c r="AE77" s="30"/>
      <c r="AF77" s="30"/>
      <c r="AG77" s="30"/>
      <c r="AH77" s="30"/>
      <c r="AI77" s="30"/>
      <c r="AJ77" s="30"/>
      <c r="AK77" s="30"/>
      <c r="AL77" s="30"/>
      <c r="AM77" s="30"/>
      <c r="AN77" s="30"/>
      <c r="AO77" s="30">
        <v>59.49</v>
      </c>
      <c r="AP77" s="30"/>
      <c r="AQ77" s="30"/>
      <c r="AR77" s="30"/>
      <c r="AS77" s="30"/>
      <c r="AT77" s="30"/>
      <c r="AU77" s="29" t="s">
        <v>454</v>
      </c>
      <c r="AV77" s="18"/>
      <c r="AW77" s="29"/>
    </row>
    <row r="78" s="3" customFormat="1" ht="123.75" spans="1:49">
      <c r="A78" s="18">
        <v>1394</v>
      </c>
      <c r="B78" s="16" t="s">
        <v>455</v>
      </c>
      <c r="C78" s="16" t="s">
        <v>456</v>
      </c>
      <c r="D78" s="16" t="s">
        <v>457</v>
      </c>
      <c r="E78" s="16" t="s">
        <v>458</v>
      </c>
      <c r="F78" s="16" t="s">
        <v>459</v>
      </c>
      <c r="G78" s="16"/>
      <c r="H78" s="16" t="s">
        <v>167</v>
      </c>
      <c r="I78" s="16" t="s">
        <v>137</v>
      </c>
      <c r="J78" s="16" t="s">
        <v>254</v>
      </c>
      <c r="K78" s="16">
        <v>2020</v>
      </c>
      <c r="L78" s="16">
        <v>43</v>
      </c>
      <c r="M78" s="16"/>
      <c r="N78" s="16"/>
      <c r="O78" s="16"/>
      <c r="P78" s="16"/>
      <c r="Q78" s="16"/>
      <c r="R78" s="16"/>
      <c r="S78" s="16">
        <v>43</v>
      </c>
      <c r="T78" s="16"/>
      <c r="U78" s="16">
        <v>35.4962</v>
      </c>
      <c r="V78" s="16">
        <v>7.5038</v>
      </c>
      <c r="W78" s="16">
        <f>V78</f>
        <v>7.5038</v>
      </c>
      <c r="X78" s="16" t="s">
        <v>149</v>
      </c>
      <c r="Y78" s="16"/>
      <c r="Z78" s="16"/>
      <c r="AA78" s="16"/>
      <c r="AB78" s="16"/>
      <c r="AC78" s="16"/>
      <c r="AD78" s="16"/>
      <c r="AE78" s="16"/>
      <c r="AF78" s="16"/>
      <c r="AG78" s="16"/>
      <c r="AH78" s="16"/>
      <c r="AI78" s="16"/>
      <c r="AJ78" s="16"/>
      <c r="AK78" s="16"/>
      <c r="AL78" s="16"/>
      <c r="AM78" s="16"/>
      <c r="AN78" s="16"/>
      <c r="AO78" s="16">
        <f>U78</f>
        <v>35.4962</v>
      </c>
      <c r="AP78" s="16"/>
      <c r="AQ78" s="16"/>
      <c r="AR78" s="16"/>
      <c r="AS78" s="16"/>
      <c r="AT78" s="16"/>
      <c r="AU78" s="16" t="s">
        <v>460</v>
      </c>
      <c r="AV78" s="16" t="s">
        <v>149</v>
      </c>
      <c r="AW78" s="30"/>
    </row>
    <row r="79" s="6" customFormat="1" ht="90" spans="1:49">
      <c r="A79" s="18">
        <v>1396</v>
      </c>
      <c r="B79" s="19" t="s">
        <v>461</v>
      </c>
      <c r="C79" s="17" t="s">
        <v>462</v>
      </c>
      <c r="D79" s="17" t="s">
        <v>457</v>
      </c>
      <c r="E79" s="18" t="s">
        <v>463</v>
      </c>
      <c r="F79" s="17" t="s">
        <v>464</v>
      </c>
      <c r="G79" s="18" t="s">
        <v>465</v>
      </c>
      <c r="H79" s="31" t="s">
        <v>167</v>
      </c>
      <c r="I79" s="17" t="s">
        <v>137</v>
      </c>
      <c r="J79" s="17" t="s">
        <v>466</v>
      </c>
      <c r="K79" s="20">
        <v>2020</v>
      </c>
      <c r="L79" s="20">
        <v>75</v>
      </c>
      <c r="M79" s="18"/>
      <c r="N79" s="18"/>
      <c r="O79" s="18"/>
      <c r="P79" s="18"/>
      <c r="Q79" s="18"/>
      <c r="R79" s="18"/>
      <c r="S79" s="20">
        <v>75</v>
      </c>
      <c r="T79" s="18"/>
      <c r="U79" s="30">
        <v>72</v>
      </c>
      <c r="V79" s="30">
        <v>3</v>
      </c>
      <c r="W79" s="30">
        <v>3</v>
      </c>
      <c r="X79" s="18" t="s">
        <v>139</v>
      </c>
      <c r="Y79" s="29" t="s">
        <v>467</v>
      </c>
      <c r="Z79" s="30">
        <v>72</v>
      </c>
      <c r="AA79" s="30"/>
      <c r="AB79" s="16" t="s">
        <v>468</v>
      </c>
      <c r="AC79" s="16" t="s">
        <v>142</v>
      </c>
      <c r="AD79" s="16" t="s">
        <v>143</v>
      </c>
      <c r="AE79" s="16" t="s">
        <v>144</v>
      </c>
      <c r="AF79" s="16" t="s">
        <v>145</v>
      </c>
      <c r="AG79" s="30"/>
      <c r="AH79" s="16" t="s">
        <v>469</v>
      </c>
      <c r="AI79" s="16" t="s">
        <v>470</v>
      </c>
      <c r="AJ79" s="16" t="s">
        <v>469</v>
      </c>
      <c r="AK79" s="16" t="s">
        <v>146</v>
      </c>
      <c r="AL79" s="16" t="s">
        <v>469</v>
      </c>
      <c r="AM79" s="16" t="s">
        <v>471</v>
      </c>
      <c r="AN79" s="16" t="s">
        <v>466</v>
      </c>
      <c r="AO79" s="16"/>
      <c r="AP79" s="30"/>
      <c r="AQ79" s="30"/>
      <c r="AR79" s="30"/>
      <c r="AS79" s="30"/>
      <c r="AT79" s="30"/>
      <c r="AU79" s="30"/>
      <c r="AV79" s="18" t="s">
        <v>149</v>
      </c>
      <c r="AW79" s="30"/>
    </row>
    <row r="80" s="3" customFormat="1" ht="225" spans="1:49">
      <c r="A80" s="18">
        <v>1400</v>
      </c>
      <c r="B80" s="19" t="s">
        <v>472</v>
      </c>
      <c r="C80" s="17" t="s">
        <v>473</v>
      </c>
      <c r="D80" s="17" t="s">
        <v>474</v>
      </c>
      <c r="E80" s="16" t="s">
        <v>475</v>
      </c>
      <c r="F80" s="17" t="s">
        <v>476</v>
      </c>
      <c r="G80" s="16"/>
      <c r="H80" s="31" t="s">
        <v>167</v>
      </c>
      <c r="I80" s="17" t="s">
        <v>137</v>
      </c>
      <c r="J80" s="17" t="s">
        <v>445</v>
      </c>
      <c r="K80" s="20">
        <v>2020</v>
      </c>
      <c r="L80" s="37">
        <v>950</v>
      </c>
      <c r="M80" s="18"/>
      <c r="N80" s="18"/>
      <c r="O80" s="18"/>
      <c r="P80" s="18"/>
      <c r="Q80" s="18"/>
      <c r="R80" s="18"/>
      <c r="S80" s="20">
        <v>950</v>
      </c>
      <c r="T80" s="18"/>
      <c r="U80" s="30">
        <f>S80*0.8</f>
        <v>760</v>
      </c>
      <c r="V80" s="30">
        <f>S80-U80</f>
        <v>190</v>
      </c>
      <c r="W80" s="30">
        <v>190</v>
      </c>
      <c r="X80" s="18" t="s">
        <v>149</v>
      </c>
      <c r="Y80" s="30"/>
      <c r="Z80" s="30"/>
      <c r="AA80" s="30"/>
      <c r="AB80" s="30"/>
      <c r="AC80" s="30"/>
      <c r="AD80" s="30"/>
      <c r="AE80" s="30"/>
      <c r="AF80" s="30"/>
      <c r="AG80" s="30"/>
      <c r="AH80" s="30"/>
      <c r="AI80" s="30"/>
      <c r="AJ80" s="30"/>
      <c r="AK80" s="30"/>
      <c r="AL80" s="19"/>
      <c r="AM80" s="30"/>
      <c r="AN80" s="30"/>
      <c r="AO80" s="30">
        <f>U80</f>
        <v>760</v>
      </c>
      <c r="AP80" s="30"/>
      <c r="AQ80" s="30"/>
      <c r="AR80" s="30"/>
      <c r="AS80" s="30"/>
      <c r="AT80" s="30"/>
      <c r="AU80" s="29" t="s">
        <v>415</v>
      </c>
      <c r="AV80" s="18" t="s">
        <v>149</v>
      </c>
      <c r="AW80" s="29"/>
    </row>
    <row r="81" s="1" customFormat="1" ht="28" customHeight="1" spans="12:12">
      <c r="L81" s="7"/>
    </row>
    <row r="82" s="1" customFormat="1" spans="12:12">
      <c r="L82" s="7"/>
    </row>
    <row r="83" s="1" customFormat="1" spans="12:12">
      <c r="L83" s="7"/>
    </row>
    <row r="84" s="1" customFormat="1" spans="12:12">
      <c r="L84" s="7"/>
    </row>
    <row r="85" s="1" customFormat="1" spans="12:12">
      <c r="L85" s="7"/>
    </row>
    <row r="86" s="1" customFormat="1" spans="12:12">
      <c r="L86" s="7"/>
    </row>
    <row r="87" s="1" customFormat="1" spans="12:12">
      <c r="L87" s="7"/>
    </row>
  </sheetData>
  <mergeCells count="54">
    <mergeCell ref="A1:K1"/>
    <mergeCell ref="A2:AW2"/>
    <mergeCell ref="A3:AW3"/>
    <mergeCell ref="B4:W4"/>
    <mergeCell ref="Y4:AN4"/>
    <mergeCell ref="M5:T5"/>
    <mergeCell ref="U5:W5"/>
    <mergeCell ref="Y5:AG5"/>
    <mergeCell ref="AH5:AN5"/>
    <mergeCell ref="R6:T6"/>
    <mergeCell ref="AL6:AM6"/>
    <mergeCell ref="A4:A8"/>
    <mergeCell ref="B5:B8"/>
    <mergeCell ref="C5:C8"/>
    <mergeCell ref="D5:D8"/>
    <mergeCell ref="H5:H8"/>
    <mergeCell ref="I5:I8"/>
    <mergeCell ref="J5:J8"/>
    <mergeCell ref="K5:K7"/>
    <mergeCell ref="L5:L7"/>
    <mergeCell ref="M6:M7"/>
    <mergeCell ref="N6:N7"/>
    <mergeCell ref="O6:O7"/>
    <mergeCell ref="P6:P7"/>
    <mergeCell ref="Q6:Q7"/>
    <mergeCell ref="U6:U7"/>
    <mergeCell ref="V6:V7"/>
    <mergeCell ref="W6:W7"/>
    <mergeCell ref="X4:X7"/>
    <mergeCell ref="Y6:Y7"/>
    <mergeCell ref="Z6:Z7"/>
    <mergeCell ref="AA6:AA7"/>
    <mergeCell ref="AB6:AB7"/>
    <mergeCell ref="AC6:AC7"/>
    <mergeCell ref="AD6:AD7"/>
    <mergeCell ref="AE6:AE7"/>
    <mergeCell ref="AF6:AF7"/>
    <mergeCell ref="AG6:AG7"/>
    <mergeCell ref="AH6:AH7"/>
    <mergeCell ref="AI6:AI7"/>
    <mergeCell ref="AJ6:AJ7"/>
    <mergeCell ref="AK6:AK7"/>
    <mergeCell ref="AN6:AN7"/>
    <mergeCell ref="AO4:AO7"/>
    <mergeCell ref="AP6:AP7"/>
    <mergeCell ref="AQ6:AQ7"/>
    <mergeCell ref="AR6:AR7"/>
    <mergeCell ref="AS6:AS7"/>
    <mergeCell ref="AT6:AT7"/>
    <mergeCell ref="AU6:AU7"/>
    <mergeCell ref="AV4:AV8"/>
    <mergeCell ref="AW4:AW8"/>
    <mergeCell ref="AP4:AU5"/>
    <mergeCell ref="E5:G7"/>
  </mergeCells>
  <dataValidations count="1">
    <dataValidation type="list" allowBlank="1" showInputMessage="1" showErrorMessage="1" sqref="H32 H25:H29">
      <formula1>"产业项目,就业扶贫,易地扶贫搬迁,公益岗位,教育扶贫,健康扶贫,危房改造,金融扶贫,生活条件改善,综合保障性扶贫,村基础设施,村公共服务,项目管理费"</formula1>
    </dataValidation>
  </dataValidations>
  <printOptions horizontalCentered="1"/>
  <pageMargins left="0.393055555555556" right="0.393055555555556" top="0.786805555555556" bottom="0.786805555555556" header="0.5" footer="0.5"/>
  <pageSetup paperSize="8" scale="50"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分年度汇总</vt:lpstr>
      <vt:lpstr>资金清理情况表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石丹</cp:lastModifiedBy>
  <dcterms:created xsi:type="dcterms:W3CDTF">2015-06-05T18:19:00Z</dcterms:created>
  <dcterms:modified xsi:type="dcterms:W3CDTF">2025-04-11T03:45:26Z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24A8BA1BAA2E4F81BB7DF894863E8F4D</vt:lpwstr>
  </property>
</Properties>
</file>